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apetersen\Desktop\"/>
    </mc:Choice>
  </mc:AlternateContent>
  <xr:revisionPtr revIDLastSave="0" documentId="13_ncr:1_{DDEA8304-4C05-4E41-93DF-2B0A36DE35A7}" xr6:coauthVersionLast="36" xr6:coauthVersionMax="36" xr10:uidLastSave="{00000000-0000-0000-0000-000000000000}"/>
  <bookViews>
    <workbookView xWindow="0" yWindow="0" windowWidth="21570" windowHeight="6780" xr2:uid="{68BF5AEC-37BB-46CE-973D-CE3B89D91330}"/>
  </bookViews>
  <sheets>
    <sheet name="Instructions and Summary" sheetId="4" r:id="rId1"/>
    <sheet name="Revenue Calculator" sheetId="3" r:id="rId2"/>
    <sheet name="Budget Template" sheetId="24" r:id="rId3"/>
    <sheet name="Reference Tables &gt;&gt;" sheetId="29" r:id="rId4"/>
    <sheet name="Table 1 - District Names" sheetId="28" state="hidden" r:id="rId5"/>
    <sheet name="Table 2 - Approved PAAR" sheetId="25" state="hidden" r:id="rId6"/>
    <sheet name="Table 3 - Indicator 6 ECLRE" sheetId="26" state="hidden" r:id="rId7"/>
    <sheet name="Table 4 - Summary Information" sheetId="27" state="hidden" r:id="rId8"/>
    <sheet name="Table 5 - BASE CatAid Bckgrnd" sheetId="12" state="hidden" r:id="rId9"/>
    <sheet name="Table 6 - KPP Grant Awards" sheetId="13" state="hidden" r:id="rId10"/>
    <sheet name="Table 7 - Function-Subfunctions" sheetId="21" state="hidden" r:id="rId11"/>
  </sheets>
  <externalReferences>
    <externalReference r:id="rId12"/>
    <externalReference r:id="rId13"/>
    <externalReference r:id="rId14"/>
  </externalReferences>
  <definedNames>
    <definedName name="_xlnm._FilterDatabase" localSheetId="5" hidden="1">'Table 2 - Approved PAAR'!$A$2:$H$293</definedName>
    <definedName name="BASE" localSheetId="3">'[1]Preschool Revenue Calculator'!$B$1</definedName>
    <definedName name="BASE">'[1]Preschool Revenue Calculator'!$B$1</definedName>
    <definedName name="BASE2122" localSheetId="3">'[2]Table 5 - BASE CatAid Bckgrnd'!$B$2</definedName>
    <definedName name="BASE2122">'Table 5 - BASE CatAid Bckgrnd'!$B$2</definedName>
    <definedName name="BASE2223" localSheetId="3">'[2]Table 5 - BASE CatAid Bckgrnd'!$B$6</definedName>
    <definedName name="BASE2223">'Table 5 - BASE CatAid Bckgrnd'!$B$6</definedName>
    <definedName name="CATAID" localSheetId="3">'[1]Preschool Revenue Calculator'!$B$2</definedName>
    <definedName name="CATAID">'[1]Preschool Revenue Calculator'!$B$2</definedName>
    <definedName name="CATAID2122" localSheetId="3">'[2]Table 5 - BASE CatAid Bckgrnd'!$B$4</definedName>
    <definedName name="CATAID2122">'Table 5 - BASE CatAid Bckgrnd'!$B$4</definedName>
    <definedName name="CATAID2223" localSheetId="3">'[2]Table 5 - BASE CatAid Bckgrnd'!$B$8</definedName>
    <definedName name="CATAID2223">'Table 5 - BASE CatAid Bckgrnd'!$B$8</definedName>
    <definedName name="EXCEPTION" localSheetId="2">#REF!</definedName>
    <definedName name="EXCEPTION">#REF!</definedName>
    <definedName name="ExceptionsDR">#N/A</definedName>
    <definedName name="FTE_MILES">'[3]KEEP OUT'!$K$4:$W$288</definedName>
    <definedName name="KidsRows">#N/A</definedName>
    <definedName name="_xlnm.Print_Area" localSheetId="0">'Instructions and Summary'!$A$1:$J$99</definedName>
    <definedName name="_xlnm.Print_Area" localSheetId="1">'Revenue Calculator'!$A$1:$C$86</definedName>
    <definedName name="Records">#N/A</definedName>
    <definedName name="Records_from_Kids">#N/A</definedName>
    <definedName name="Start" localSheetId="2">#REF!</definedName>
    <definedName name="Start">#REF!</definedName>
    <definedName name="xxxx" localSheetId="2">#REF!</definedName>
    <definedName name="xxxx">#REF!</definedName>
    <definedName name="xxxxxxx" localSheetId="2">#REF!</definedName>
    <definedName name="xx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0" i="24" l="1"/>
  <c r="L61" i="24"/>
  <c r="L62" i="24"/>
  <c r="L63" i="24"/>
  <c r="L64" i="24"/>
  <c r="L65" i="24"/>
  <c r="L66" i="24"/>
  <c r="L67" i="24"/>
  <c r="L68" i="24"/>
  <c r="L69" i="24"/>
  <c r="L70" i="24"/>
  <c r="L71" i="24"/>
  <c r="L72" i="24"/>
  <c r="L73" i="24"/>
  <c r="L74" i="24"/>
  <c r="L75" i="24"/>
  <c r="L76" i="24"/>
  <c r="L77" i="24"/>
  <c r="L78" i="24"/>
  <c r="L79" i="24"/>
  <c r="L80" i="24"/>
  <c r="L81" i="24"/>
  <c r="L82" i="24"/>
  <c r="L83" i="24"/>
  <c r="L84" i="24"/>
  <c r="L85" i="24"/>
  <c r="L86" i="24"/>
  <c r="L87" i="24"/>
  <c r="L88" i="24"/>
  <c r="L89" i="24"/>
  <c r="L90" i="24"/>
  <c r="L91" i="24"/>
  <c r="L92" i="24"/>
  <c r="L93" i="24"/>
  <c r="L94" i="24"/>
  <c r="L95" i="24"/>
  <c r="L96" i="24"/>
  <c r="L97" i="24"/>
  <c r="L98" i="24"/>
  <c r="L99" i="24"/>
  <c r="L100" i="24"/>
  <c r="L101" i="24"/>
  <c r="L102" i="24"/>
  <c r="L103" i="24"/>
  <c r="L104" i="24"/>
  <c r="L105" i="24"/>
  <c r="L106" i="24"/>
  <c r="L107" i="24"/>
  <c r="L108" i="24"/>
  <c r="L109" i="24"/>
  <c r="B84" i="3"/>
  <c r="E102" i="13" l="1"/>
  <c r="D102" i="13"/>
  <c r="E101" i="13"/>
  <c r="D101" i="13"/>
  <c r="B55" i="3" l="1"/>
  <c r="B54" i="3"/>
  <c r="L59" i="24" l="1"/>
  <c r="B2" i="24"/>
  <c r="B2" i="3"/>
  <c r="I98" i="4" l="1"/>
  <c r="H98" i="4"/>
  <c r="G98" i="4"/>
  <c r="F98" i="4"/>
  <c r="E98" i="4"/>
  <c r="D98" i="4"/>
  <c r="C98" i="4"/>
  <c r="B98" i="4"/>
  <c r="I97" i="4"/>
  <c r="H97" i="4"/>
  <c r="G97" i="4"/>
  <c r="F97" i="4"/>
  <c r="E97" i="4"/>
  <c r="D97" i="4"/>
  <c r="C97" i="4"/>
  <c r="B97" i="4"/>
  <c r="I96" i="4"/>
  <c r="H96" i="4"/>
  <c r="G96" i="4"/>
  <c r="F96" i="4"/>
  <c r="E96" i="4"/>
  <c r="D96" i="4"/>
  <c r="C96" i="4"/>
  <c r="B96" i="4"/>
  <c r="I95" i="4"/>
  <c r="H95" i="4"/>
  <c r="G95" i="4"/>
  <c r="F95" i="4"/>
  <c r="E95" i="4"/>
  <c r="D95" i="4"/>
  <c r="C95" i="4"/>
  <c r="B95" i="4"/>
  <c r="I94" i="4"/>
  <c r="H94" i="4"/>
  <c r="G94" i="4"/>
  <c r="F94" i="4"/>
  <c r="E94" i="4"/>
  <c r="D94" i="4"/>
  <c r="C94" i="4"/>
  <c r="B94" i="4"/>
  <c r="I93" i="4"/>
  <c r="H93" i="4"/>
  <c r="G93" i="4"/>
  <c r="F93" i="4"/>
  <c r="E93" i="4"/>
  <c r="D93" i="4"/>
  <c r="C93" i="4"/>
  <c r="B93" i="4"/>
  <c r="I92" i="4"/>
  <c r="H92" i="4"/>
  <c r="G92" i="4"/>
  <c r="F92" i="4"/>
  <c r="E92" i="4"/>
  <c r="D92" i="4"/>
  <c r="C92" i="4"/>
  <c r="B92" i="4"/>
  <c r="I91" i="4"/>
  <c r="H91" i="4"/>
  <c r="G91" i="4"/>
  <c r="F91" i="4"/>
  <c r="E91" i="4"/>
  <c r="D91" i="4"/>
  <c r="C91" i="4"/>
  <c r="B91" i="4"/>
  <c r="I90" i="4"/>
  <c r="H90" i="4"/>
  <c r="G90" i="4"/>
  <c r="F90" i="4"/>
  <c r="E90" i="4"/>
  <c r="D90" i="4"/>
  <c r="C90" i="4"/>
  <c r="B90" i="4"/>
  <c r="I89" i="4"/>
  <c r="H89" i="4"/>
  <c r="G89" i="4"/>
  <c r="F89" i="4"/>
  <c r="E89" i="4"/>
  <c r="D89" i="4"/>
  <c r="C89" i="4"/>
  <c r="B89" i="4"/>
  <c r="I55" i="4"/>
  <c r="H55" i="4"/>
  <c r="G55" i="4"/>
  <c r="F55" i="4"/>
  <c r="E55" i="4"/>
  <c r="D55" i="4"/>
  <c r="C55" i="4"/>
  <c r="B55" i="4"/>
  <c r="I54" i="4"/>
  <c r="H54" i="4"/>
  <c r="G54" i="4"/>
  <c r="F54" i="4"/>
  <c r="E54" i="4"/>
  <c r="D54" i="4"/>
  <c r="C54" i="4"/>
  <c r="B54" i="4"/>
  <c r="I53" i="4"/>
  <c r="H53" i="4"/>
  <c r="G53" i="4"/>
  <c r="F53" i="4"/>
  <c r="E53" i="4"/>
  <c r="D53" i="4"/>
  <c r="C53" i="4"/>
  <c r="B53" i="4"/>
  <c r="I52" i="4" l="1"/>
  <c r="H52" i="4"/>
  <c r="G52" i="4"/>
  <c r="F52" i="4"/>
  <c r="E52" i="4"/>
  <c r="D52" i="4"/>
  <c r="C52" i="4"/>
  <c r="B52" i="4"/>
  <c r="I51" i="4"/>
  <c r="H51" i="4"/>
  <c r="G51" i="4"/>
  <c r="F51" i="4"/>
  <c r="E51" i="4"/>
  <c r="D51" i="4"/>
  <c r="C51" i="4"/>
  <c r="B51" i="4"/>
  <c r="I50" i="4"/>
  <c r="H50" i="4"/>
  <c r="G50" i="4"/>
  <c r="F50" i="4"/>
  <c r="E50" i="4"/>
  <c r="D50" i="4"/>
  <c r="C50" i="4"/>
  <c r="B50" i="4"/>
  <c r="I49" i="4"/>
  <c r="H49" i="4"/>
  <c r="G49" i="4"/>
  <c r="F49" i="4"/>
  <c r="E49" i="4"/>
  <c r="D49" i="4"/>
  <c r="C49" i="4"/>
  <c r="B49" i="4"/>
  <c r="I48" i="4"/>
  <c r="H48" i="4"/>
  <c r="G48" i="4"/>
  <c r="F48" i="4"/>
  <c r="E48" i="4"/>
  <c r="D48" i="4"/>
  <c r="C48" i="4"/>
  <c r="B48" i="4"/>
  <c r="I47" i="4"/>
  <c r="H47" i="4"/>
  <c r="G47" i="4"/>
  <c r="F47" i="4"/>
  <c r="E47" i="4"/>
  <c r="D47" i="4"/>
  <c r="C47" i="4"/>
  <c r="B47" i="4"/>
  <c r="I46" i="4"/>
  <c r="H46" i="4"/>
  <c r="G46" i="4"/>
  <c r="F46" i="4"/>
  <c r="E46" i="4"/>
  <c r="D46" i="4"/>
  <c r="C46" i="4"/>
  <c r="B46" i="4"/>
  <c r="I42" i="4"/>
  <c r="J42" i="4" s="1"/>
  <c r="B12" i="4" l="1"/>
  <c r="B13" i="4"/>
  <c r="B11" i="4"/>
  <c r="B10" i="4"/>
  <c r="L110" i="24" l="1"/>
  <c r="L111" i="24"/>
  <c r="L112" i="24"/>
  <c r="L113" i="24"/>
  <c r="L114" i="24"/>
  <c r="L115" i="24"/>
  <c r="L116" i="24"/>
  <c r="L117" i="24"/>
  <c r="L118" i="24"/>
  <c r="L119" i="24"/>
  <c r="L120" i="24"/>
  <c r="L121" i="24"/>
  <c r="L122" i="24"/>
  <c r="L123" i="24"/>
  <c r="L124" i="24"/>
  <c r="L125" i="24"/>
  <c r="L126" i="24"/>
  <c r="L127" i="24"/>
  <c r="L128" i="24"/>
  <c r="L129" i="24"/>
  <c r="L130" i="24"/>
  <c r="L131" i="24"/>
  <c r="L132" i="24"/>
  <c r="L133" i="24"/>
  <c r="L134" i="24"/>
  <c r="L135" i="24"/>
  <c r="L136" i="24"/>
  <c r="L137" i="24"/>
  <c r="L138" i="24"/>
  <c r="L139" i="24"/>
  <c r="L140" i="24"/>
  <c r="L141" i="24"/>
  <c r="L142" i="24"/>
  <c r="L143" i="24"/>
  <c r="L144" i="24"/>
  <c r="L145" i="24"/>
  <c r="L146" i="24"/>
  <c r="L147" i="24"/>
  <c r="L148" i="24"/>
  <c r="L149" i="24"/>
  <c r="L150" i="24"/>
  <c r="L151" i="24"/>
  <c r="L152" i="24"/>
  <c r="L153" i="24"/>
  <c r="L154" i="24"/>
  <c r="L155" i="24"/>
  <c r="L156" i="24"/>
  <c r="L157" i="24"/>
  <c r="L158" i="24"/>
  <c r="L159" i="24"/>
  <c r="L160" i="24"/>
  <c r="L7" i="24"/>
  <c r="L8" i="24"/>
  <c r="L9" i="24"/>
  <c r="L10" i="24"/>
  <c r="L11" i="24"/>
  <c r="L12" i="24"/>
  <c r="L13" i="24"/>
  <c r="L14" i="24"/>
  <c r="L15" i="24"/>
  <c r="L16" i="24"/>
  <c r="L17" i="24"/>
  <c r="L18" i="24"/>
  <c r="L19" i="24"/>
  <c r="L20" i="24"/>
  <c r="L21" i="24"/>
  <c r="L22" i="24"/>
  <c r="L23" i="24"/>
  <c r="L24" i="24"/>
  <c r="L25" i="24"/>
  <c r="L26" i="24"/>
  <c r="L27" i="24"/>
  <c r="L28" i="24"/>
  <c r="L29" i="24"/>
  <c r="L30" i="24"/>
  <c r="L31" i="24"/>
  <c r="L32" i="24"/>
  <c r="L33" i="24"/>
  <c r="L34" i="24"/>
  <c r="L35" i="24"/>
  <c r="L36" i="24"/>
  <c r="L37" i="24"/>
  <c r="L38" i="24"/>
  <c r="L39" i="24"/>
  <c r="L40" i="24"/>
  <c r="L41" i="24"/>
  <c r="L42" i="24"/>
  <c r="L43" i="24"/>
  <c r="L44" i="24"/>
  <c r="L45" i="24"/>
  <c r="L46" i="24"/>
  <c r="L47" i="24"/>
  <c r="L48" i="24"/>
  <c r="L49" i="24"/>
  <c r="L50" i="24"/>
  <c r="L51" i="24"/>
  <c r="L52" i="24"/>
  <c r="L53" i="24"/>
  <c r="L54" i="24"/>
  <c r="L55" i="24"/>
  <c r="L56" i="24"/>
  <c r="B52" i="3" l="1"/>
  <c r="B42" i="3"/>
  <c r="B41" i="3"/>
  <c r="G43" i="4" l="1"/>
  <c r="G44" i="4" s="1"/>
  <c r="C8" i="3" l="1"/>
  <c r="C10" i="3"/>
  <c r="G56" i="4" l="1"/>
  <c r="H56" i="4"/>
  <c r="C56" i="4"/>
  <c r="D56" i="4"/>
  <c r="I56" i="4"/>
  <c r="F56" i="4"/>
  <c r="F99" i="4"/>
  <c r="F61" i="4" s="1"/>
  <c r="I99" i="4"/>
  <c r="I61" i="4" s="1"/>
  <c r="H99" i="4"/>
  <c r="H61" i="4" s="1"/>
  <c r="G99" i="4"/>
  <c r="G61" i="4" s="1"/>
  <c r="E99" i="4"/>
  <c r="E61" i="4" s="1"/>
  <c r="D99" i="4"/>
  <c r="D61" i="4" s="1"/>
  <c r="C99" i="4"/>
  <c r="C61" i="4" s="1"/>
  <c r="B99" i="4"/>
  <c r="B61" i="4" s="1"/>
  <c r="B56" i="4"/>
  <c r="F18" i="4" l="1"/>
  <c r="B18" i="4"/>
  <c r="I18" i="4"/>
  <c r="D18" i="4"/>
  <c r="C18" i="4"/>
  <c r="H18" i="4"/>
  <c r="G18" i="4"/>
  <c r="B12" i="3" l="1"/>
  <c r="C70" i="4" l="1"/>
  <c r="J70" i="4" s="1"/>
  <c r="C65" i="3"/>
  <c r="I33" i="4"/>
  <c r="J33" i="4" s="1"/>
  <c r="I34" i="4"/>
  <c r="J34" i="4" s="1"/>
  <c r="H41" i="4"/>
  <c r="J41" i="4" s="1"/>
  <c r="H40" i="4"/>
  <c r="D39" i="4"/>
  <c r="J39" i="4" s="1"/>
  <c r="D38" i="4"/>
  <c r="J38" i="4" s="1"/>
  <c r="D37" i="4"/>
  <c r="J37" i="4" s="1"/>
  <c r="D36" i="4"/>
  <c r="B35" i="4"/>
  <c r="J35" i="4" s="1"/>
  <c r="I32" i="4"/>
  <c r="J32" i="4" s="1"/>
  <c r="B31" i="4"/>
  <c r="J31" i="4" s="1"/>
  <c r="B30" i="4"/>
  <c r="J30" i="4" s="1"/>
  <c r="B29" i="4"/>
  <c r="J29" i="4" s="1"/>
  <c r="C23" i="3"/>
  <c r="C21" i="3"/>
  <c r="L6" i="24"/>
  <c r="H44" i="4" l="1"/>
  <c r="D44" i="4"/>
  <c r="B44" i="4"/>
  <c r="I44" i="4"/>
  <c r="J40" i="4"/>
  <c r="J36" i="4"/>
  <c r="B17" i="4" l="1"/>
  <c r="H17" i="4"/>
  <c r="I17" i="4"/>
  <c r="D17" i="4"/>
  <c r="J43" i="4"/>
  <c r="G17" i="4" l="1"/>
  <c r="B23" i="4" s="1"/>
  <c r="E56" i="4"/>
  <c r="J56" i="4" l="1"/>
  <c r="J18" i="4" s="1"/>
  <c r="B21" i="4" s="1"/>
  <c r="E18" i="4"/>
  <c r="B56" i="3"/>
  <c r="J46" i="4" l="1"/>
  <c r="J47" i="4"/>
  <c r="J48" i="4"/>
  <c r="J49" i="4"/>
  <c r="J50" i="4"/>
  <c r="J51" i="4"/>
  <c r="J52" i="4"/>
  <c r="J53" i="4"/>
  <c r="J54" i="4"/>
  <c r="J55" i="4"/>
  <c r="B15" i="3" l="1"/>
  <c r="C26" i="4" s="1"/>
  <c r="B14" i="3"/>
  <c r="E25" i="4" l="1"/>
  <c r="E44" i="4" s="1"/>
  <c r="J26" i="4"/>
  <c r="E17" i="4" l="1"/>
  <c r="J25" i="4"/>
  <c r="B17" i="3" l="1"/>
  <c r="J98" i="4" l="1"/>
  <c r="J90" i="4"/>
  <c r="J92" i="4"/>
  <c r="J94" i="4"/>
  <c r="J97" i="4"/>
  <c r="J89" i="4"/>
  <c r="J91" i="4"/>
  <c r="J93" i="4"/>
  <c r="J95" i="4"/>
  <c r="J96" i="4"/>
  <c r="J99" i="4" l="1"/>
  <c r="J61" i="4" s="1"/>
  <c r="B64" i="4" s="1"/>
  <c r="C64" i="3" l="1"/>
  <c r="C63" i="3"/>
  <c r="C22" i="3"/>
  <c r="C28" i="4" s="1"/>
  <c r="C44" i="4" s="1"/>
  <c r="B57" i="3"/>
  <c r="B18" i="3"/>
  <c r="B43" i="3" s="1"/>
  <c r="F71" i="4" l="1"/>
  <c r="F87" i="4" s="1"/>
  <c r="F60" i="4" s="1"/>
  <c r="C17" i="4"/>
  <c r="F27" i="4"/>
  <c r="F44" i="4" s="1"/>
  <c r="E69" i="4"/>
  <c r="E87" i="4" s="1"/>
  <c r="E60" i="4" s="1"/>
  <c r="C72" i="4"/>
  <c r="C87" i="4" s="1"/>
  <c r="C60" i="4" s="1"/>
  <c r="J28" i="4"/>
  <c r="B73" i="4" l="1"/>
  <c r="J73" i="4" s="1"/>
  <c r="J69" i="4"/>
  <c r="J71" i="4"/>
  <c r="J27" i="4"/>
  <c r="J44" i="4" s="1"/>
  <c r="J72" i="4"/>
  <c r="F17" i="4"/>
  <c r="B74" i="4" l="1"/>
  <c r="I76" i="4"/>
  <c r="J76" i="4" s="1"/>
  <c r="B20" i="4"/>
  <c r="C22" i="4" s="1"/>
  <c r="J17" i="4"/>
  <c r="J74" i="4" l="1"/>
  <c r="B75" i="4"/>
  <c r="J75" i="4" s="1"/>
  <c r="I77" i="4"/>
  <c r="J77" i="4" s="1"/>
  <c r="B22" i="4"/>
  <c r="C23" i="4" s="1"/>
  <c r="I78" i="4" l="1"/>
  <c r="J78" i="4" s="1"/>
  <c r="B79" i="4" l="1"/>
  <c r="D80" i="4" l="1"/>
  <c r="J79" i="4"/>
  <c r="B87" i="4"/>
  <c r="B60" i="4" s="1"/>
  <c r="D81" i="4" l="1"/>
  <c r="J81" i="4" s="1"/>
  <c r="D82" i="4"/>
  <c r="J82" i="4" s="1"/>
  <c r="J80" i="4"/>
  <c r="D83" i="4" l="1"/>
  <c r="H84" i="4"/>
  <c r="J84" i="4" l="1"/>
  <c r="H87" i="4"/>
  <c r="H60" i="4" s="1"/>
  <c r="I85" i="4"/>
  <c r="J83" i="4"/>
  <c r="D87" i="4"/>
  <c r="D60" i="4" s="1"/>
  <c r="I87" i="4" l="1"/>
  <c r="I60" i="4" s="1"/>
  <c r="B63" i="4" s="1"/>
  <c r="J85" i="4"/>
  <c r="G86" i="4"/>
  <c r="B66" i="4" l="1"/>
  <c r="C65" i="4"/>
  <c r="B65" i="4"/>
  <c r="G87" i="4"/>
  <c r="J86" i="4"/>
  <c r="J87" i="4" s="1"/>
  <c r="J60" i="4" s="1"/>
  <c r="G60" i="4" l="1"/>
  <c r="B67" i="4"/>
  <c r="C67" i="4" s="1"/>
</calcChain>
</file>

<file path=xl/sharedStrings.xml><?xml version="1.0" encoding="utf-8"?>
<sst xmlns="http://schemas.openxmlformats.org/spreadsheetml/2006/main" count="4904" uniqueCount="1317">
  <si>
    <t>2021-2022 BASE:</t>
  </si>
  <si>
    <t xml:space="preserve">2021-2022 Categorical Aid: </t>
  </si>
  <si>
    <t>How many of these students qualify for free lunch?</t>
  </si>
  <si>
    <t>2022-2023 BASE:</t>
  </si>
  <si>
    <t>How many preschool students with IEPs/disabilities are enrolled?</t>
  </si>
  <si>
    <t>How many other preschool students are enrolled?</t>
  </si>
  <si>
    <t>District's Headcount (NOT FTE) for 2021-2022</t>
  </si>
  <si>
    <t>Forecasted district Headcount (NOT FTE) for 2022-2023</t>
  </si>
  <si>
    <t>What FTE of teachers are claimed in the Early Childhood Special Education service model for categorical aid reimbursement?</t>
  </si>
  <si>
    <t>What FTE of paraeducators are claimed in the Early Childhood Special Education service model for categorical aid reimbursement?</t>
  </si>
  <si>
    <t xml:space="preserve">2022-2023 Categorical Aid: </t>
  </si>
  <si>
    <t>Instructions</t>
  </si>
  <si>
    <t>District Number:</t>
  </si>
  <si>
    <t>District Name:</t>
  </si>
  <si>
    <t>AUTOPOPULATED BASED ON SUBSEQUENT TABS</t>
  </si>
  <si>
    <t>Total Budgeted Expenditures</t>
  </si>
  <si>
    <t>Preschool-Aged At-Risk</t>
  </si>
  <si>
    <t>At-Risk (K-12)</t>
  </si>
  <si>
    <t>GREELEY</t>
  </si>
  <si>
    <t>MEADE</t>
  </si>
  <si>
    <t>CHEROKEE</t>
  </si>
  <si>
    <t>WICHITA</t>
  </si>
  <si>
    <t>CHAUTAUQUA</t>
  </si>
  <si>
    <t>OTTAWA</t>
  </si>
  <si>
    <t>LINCOLN</t>
  </si>
  <si>
    <t>COMANCHE</t>
  </si>
  <si>
    <t>LOGAN</t>
  </si>
  <si>
    <t>ELLSWORTH</t>
  </si>
  <si>
    <t>WABAUNSEE</t>
  </si>
  <si>
    <t>KINGMAN</t>
  </si>
  <si>
    <t>STAFFORD</t>
  </si>
  <si>
    <t>RILEY</t>
  </si>
  <si>
    <t>PRATT</t>
  </si>
  <si>
    <t>ELLIS</t>
  </si>
  <si>
    <t>HAMILTON</t>
  </si>
  <si>
    <t>OSBORNE</t>
  </si>
  <si>
    <t>CHASE</t>
  </si>
  <si>
    <t>RUSSELL</t>
  </si>
  <si>
    <t>MARION</t>
  </si>
  <si>
    <t>SEDGWICK</t>
  </si>
  <si>
    <t>LEAVENWORTH</t>
  </si>
  <si>
    <t>For Reference: District Numbers and Names by County</t>
  </si>
  <si>
    <t>County</t>
  </si>
  <si>
    <t>District Number and Name</t>
  </si>
  <si>
    <t>District Number</t>
  </si>
  <si>
    <t>District Name</t>
  </si>
  <si>
    <t>ALLEN</t>
  </si>
  <si>
    <t>256  Marmaton Valley</t>
  </si>
  <si>
    <t>Marmaton Valley</t>
  </si>
  <si>
    <t>257  Iola</t>
  </si>
  <si>
    <t>Iola</t>
  </si>
  <si>
    <t>258  Humboldt</t>
  </si>
  <si>
    <t>Humboldt</t>
  </si>
  <si>
    <t>ANDERSON</t>
  </si>
  <si>
    <t>365  Garnett</t>
  </si>
  <si>
    <t>Garnett</t>
  </si>
  <si>
    <t>479  Crest</t>
  </si>
  <si>
    <t>Crest</t>
  </si>
  <si>
    <t>ATCHISON</t>
  </si>
  <si>
    <t>377  Atchison Co Comm Schools</t>
  </si>
  <si>
    <t>Atchison Co Comm Schools</t>
  </si>
  <si>
    <t>409  Atchison Public Schools</t>
  </si>
  <si>
    <t>Atchison Public Schools</t>
  </si>
  <si>
    <t>BARBER</t>
  </si>
  <si>
    <t>254  Barber County North</t>
  </si>
  <si>
    <t>Barber County North</t>
  </si>
  <si>
    <t>255  South Barber</t>
  </si>
  <si>
    <t>South Barber</t>
  </si>
  <si>
    <t>BARTON</t>
  </si>
  <si>
    <t>355  Ellinwood Public Schools</t>
  </si>
  <si>
    <t>Ellinwood Public Schools</t>
  </si>
  <si>
    <t>428  Great Bend</t>
  </si>
  <si>
    <t>Great Bend</t>
  </si>
  <si>
    <t>431  Hoisington</t>
  </si>
  <si>
    <t>Hoisington</t>
  </si>
  <si>
    <t>BOURBON</t>
  </si>
  <si>
    <t>234  Fort Scott</t>
  </si>
  <si>
    <t>Fort Scott</t>
  </si>
  <si>
    <t>235  Uniontown</t>
  </si>
  <si>
    <t>Uniontown</t>
  </si>
  <si>
    <t>BROWN</t>
  </si>
  <si>
    <t>415  Hiawatha</t>
  </si>
  <si>
    <t>Hiawatha</t>
  </si>
  <si>
    <t>430  South Brown County</t>
  </si>
  <si>
    <t>South Brown County</t>
  </si>
  <si>
    <t>BUTLER</t>
  </si>
  <si>
    <t>205  Bluestem</t>
  </si>
  <si>
    <t>Bluestem</t>
  </si>
  <si>
    <t>206  Remington-Whitewater</t>
  </si>
  <si>
    <t>Remington-Whitewater</t>
  </si>
  <si>
    <t>375  Circle</t>
  </si>
  <si>
    <t>Circle</t>
  </si>
  <si>
    <t>385  Andover</t>
  </si>
  <si>
    <t>Andover</t>
  </si>
  <si>
    <t>394  Rose Hill Public Schools</t>
  </si>
  <si>
    <t>Rose Hill Public Schools</t>
  </si>
  <si>
    <t>396  Douglass Public Schools</t>
  </si>
  <si>
    <t>Douglass Public Schools</t>
  </si>
  <si>
    <t>402  Augusta</t>
  </si>
  <si>
    <t>Augusta</t>
  </si>
  <si>
    <t>490  El Dorado</t>
  </si>
  <si>
    <t>El Dorado</t>
  </si>
  <si>
    <t>492  Flinthills</t>
  </si>
  <si>
    <t>Flinthills</t>
  </si>
  <si>
    <t>284  Chase County</t>
  </si>
  <si>
    <t>Chase County</t>
  </si>
  <si>
    <t>285  Cedar Vale</t>
  </si>
  <si>
    <t>Cedar Vale</t>
  </si>
  <si>
    <t>286  Chautauqua Co Community</t>
  </si>
  <si>
    <t>Chautauqua Co Community</t>
  </si>
  <si>
    <t>404  Riverton</t>
  </si>
  <si>
    <t>Riverton</t>
  </si>
  <si>
    <t>493  Columbus</t>
  </si>
  <si>
    <t>Columbus</t>
  </si>
  <si>
    <t>499  Galena</t>
  </si>
  <si>
    <t>Galena</t>
  </si>
  <si>
    <t>508  Baxter Springs</t>
  </si>
  <si>
    <t>Baxter Springs</t>
  </si>
  <si>
    <t>CHEYENNE</t>
  </si>
  <si>
    <t>103  Cheylin</t>
  </si>
  <si>
    <t>Cheylin</t>
  </si>
  <si>
    <t>297  St Francis Comm Sch</t>
  </si>
  <si>
    <t>St Francis Comm Sch</t>
  </si>
  <si>
    <t>CLARK</t>
  </si>
  <si>
    <t>219  Minneola</t>
  </si>
  <si>
    <t>Minneola</t>
  </si>
  <si>
    <t>220  Ashland</t>
  </si>
  <si>
    <t>Ashland</t>
  </si>
  <si>
    <t>CLAY</t>
  </si>
  <si>
    <t>379  Clay Center</t>
  </si>
  <si>
    <t>Clay Center</t>
  </si>
  <si>
    <t>CLOUD</t>
  </si>
  <si>
    <t>333  Concordia</t>
  </si>
  <si>
    <t>Concordia</t>
  </si>
  <si>
    <t>334  Southern Cloud</t>
  </si>
  <si>
    <t>Southern Cloud</t>
  </si>
  <si>
    <t>COFFEY</t>
  </si>
  <si>
    <t>243  Lebo-Waverly</t>
  </si>
  <si>
    <t>Lebo-Waverly</t>
  </si>
  <si>
    <t>244  Burlington</t>
  </si>
  <si>
    <t>Burlington</t>
  </si>
  <si>
    <t>245  LeRoy-Gridley</t>
  </si>
  <si>
    <t>LeRoy-Gridley</t>
  </si>
  <si>
    <t>300  Comanche County</t>
  </si>
  <si>
    <t>Comanche County</t>
  </si>
  <si>
    <t>COWLEY</t>
  </si>
  <si>
    <t>462  Central</t>
  </si>
  <si>
    <t>Central</t>
  </si>
  <si>
    <t>463  Udall</t>
  </si>
  <si>
    <t>Udall</t>
  </si>
  <si>
    <t>465  Winfield</t>
  </si>
  <si>
    <t>Winfield</t>
  </si>
  <si>
    <t>470  Arkansas City</t>
  </si>
  <si>
    <t>Arkansas City</t>
  </si>
  <si>
    <t>471  Dexter</t>
  </si>
  <si>
    <t>Dexter</t>
  </si>
  <si>
    <t>CRAWFORD</t>
  </si>
  <si>
    <t>246  Northeast</t>
  </si>
  <si>
    <t>Northeast</t>
  </si>
  <si>
    <t>247  Cherokee</t>
  </si>
  <si>
    <t>Cherokee</t>
  </si>
  <si>
    <t>248  Girard</t>
  </si>
  <si>
    <t>Girard</t>
  </si>
  <si>
    <t>249  Frontenac Public Schools</t>
  </si>
  <si>
    <t>Frontenac Public Schools</t>
  </si>
  <si>
    <t>250  Pittsburg</t>
  </si>
  <si>
    <t>Pittsburg</t>
  </si>
  <si>
    <t>DECATUR</t>
  </si>
  <si>
    <t>294  Oberlin</t>
  </si>
  <si>
    <t>Oberlin</t>
  </si>
  <si>
    <t>DICKINSON</t>
  </si>
  <si>
    <t>393  Solomon</t>
  </si>
  <si>
    <t>Solomon</t>
  </si>
  <si>
    <t>435  Abilene</t>
  </si>
  <si>
    <t>Abilene</t>
  </si>
  <si>
    <t>473  Chapman</t>
  </si>
  <si>
    <t>Chapman</t>
  </si>
  <si>
    <t>481  Rural Vista</t>
  </si>
  <si>
    <t>Rural Vista</t>
  </si>
  <si>
    <t>487  Herington</t>
  </si>
  <si>
    <t>Herington</t>
  </si>
  <si>
    <t>DONIPHAN</t>
  </si>
  <si>
    <t>111  Doniphan West Schools</t>
  </si>
  <si>
    <t>Doniphan West Schools</t>
  </si>
  <si>
    <t>114  Riverside</t>
  </si>
  <si>
    <t>Riverside</t>
  </si>
  <si>
    <t>429  Troy Public Schools</t>
  </si>
  <si>
    <t>Troy Public Schools</t>
  </si>
  <si>
    <t>DOUGLAS</t>
  </si>
  <si>
    <t>348  Baldwin City</t>
  </si>
  <si>
    <t>Baldwin City</t>
  </si>
  <si>
    <t>491  Eudora</t>
  </si>
  <si>
    <t>Eudora</t>
  </si>
  <si>
    <t>497  Lawrence</t>
  </si>
  <si>
    <t>Lawrence</t>
  </si>
  <si>
    <t>EDWARDS</t>
  </si>
  <si>
    <t>347  Kinsley-Offerle</t>
  </si>
  <si>
    <t>Kinsley-Offerle</t>
  </si>
  <si>
    <t>502  Lewis</t>
  </si>
  <si>
    <t>Lewis</t>
  </si>
  <si>
    <t>ELK</t>
  </si>
  <si>
    <t>282  West Elk</t>
  </si>
  <si>
    <t>West Elk</t>
  </si>
  <si>
    <t>283  Elk Valley</t>
  </si>
  <si>
    <t>Elk Valley</t>
  </si>
  <si>
    <t>388  Ellis</t>
  </si>
  <si>
    <t>Ellis</t>
  </si>
  <si>
    <t>432  Victoria</t>
  </si>
  <si>
    <t>Victoria</t>
  </si>
  <si>
    <t>489  Hays</t>
  </si>
  <si>
    <t>Hays</t>
  </si>
  <si>
    <t>112  Central Plains</t>
  </si>
  <si>
    <t>Central Plains</t>
  </si>
  <si>
    <t>327  Ellsworth</t>
  </si>
  <si>
    <t>Ellsworth</t>
  </si>
  <si>
    <t>FINNEY</t>
  </si>
  <si>
    <t>363  Holcomb</t>
  </si>
  <si>
    <t>Holcomb</t>
  </si>
  <si>
    <t>457  Garden City</t>
  </si>
  <si>
    <t>Garden City</t>
  </si>
  <si>
    <t>FORD</t>
  </si>
  <si>
    <t>381  Spearville</t>
  </si>
  <si>
    <t>Spearville</t>
  </si>
  <si>
    <t>443  Dodge City</t>
  </si>
  <si>
    <t>Dodge City</t>
  </si>
  <si>
    <t>459  Bucklin</t>
  </si>
  <si>
    <t>Bucklin</t>
  </si>
  <si>
    <t>FRANKLIN</t>
  </si>
  <si>
    <t>287  West Franklin</t>
  </si>
  <si>
    <t>West Franklin</t>
  </si>
  <si>
    <t>288  Central Heights</t>
  </si>
  <si>
    <t>Central Heights</t>
  </si>
  <si>
    <t>289  Wellsville</t>
  </si>
  <si>
    <t>Wellsville</t>
  </si>
  <si>
    <t>290  Ottawa</t>
  </si>
  <si>
    <t>Ottawa</t>
  </si>
  <si>
    <t>GEARY</t>
  </si>
  <si>
    <t>475  Geary County Schools</t>
  </si>
  <si>
    <t>Geary County Schools</t>
  </si>
  <si>
    <t>GOVE</t>
  </si>
  <si>
    <t>291  Grinnell Public Schools</t>
  </si>
  <si>
    <t>Grinnell Public Schools</t>
  </si>
  <si>
    <t>292  Wheatland</t>
  </si>
  <si>
    <t>Wheatland</t>
  </si>
  <si>
    <t>293  Quinter Public Schools</t>
  </si>
  <si>
    <t>Quinter Public Schools</t>
  </si>
  <si>
    <t>GRAHAM</t>
  </si>
  <si>
    <t>281  Graham County</t>
  </si>
  <si>
    <t>Graham County</t>
  </si>
  <si>
    <t>GRANT</t>
  </si>
  <si>
    <t>214  Ulysses</t>
  </si>
  <si>
    <t>Ulysses</t>
  </si>
  <si>
    <t>GRAY</t>
  </si>
  <si>
    <t>102  Cimarron-Ensign</t>
  </si>
  <si>
    <t>Cimarron-Ensign</t>
  </si>
  <si>
    <t>371  Montezuma</t>
  </si>
  <si>
    <t>Montezuma</t>
  </si>
  <si>
    <t>476  Copeland</t>
  </si>
  <si>
    <t>Copeland</t>
  </si>
  <si>
    <t>477  Ingalls</t>
  </si>
  <si>
    <t>Ingalls</t>
  </si>
  <si>
    <t>200  Greeley County Schools</t>
  </si>
  <si>
    <t>Greeley County Schools</t>
  </si>
  <si>
    <t>GREENWOOD</t>
  </si>
  <si>
    <t>386  Madison-Virgil</t>
  </si>
  <si>
    <t>Madison-Virgil</t>
  </si>
  <si>
    <t>389  Eureka</t>
  </si>
  <si>
    <t>Eureka</t>
  </si>
  <si>
    <t>390  Hamilton</t>
  </si>
  <si>
    <t>Hamilton</t>
  </si>
  <si>
    <t>494  Syracuse</t>
  </si>
  <si>
    <t>Syracuse</t>
  </si>
  <si>
    <t>HARPER</t>
  </si>
  <si>
    <t>361  Chaparral Schools</t>
  </si>
  <si>
    <t>Chaparral Schools</t>
  </si>
  <si>
    <t>511  Attica</t>
  </si>
  <si>
    <t>Attica</t>
  </si>
  <si>
    <t>HARVEY</t>
  </si>
  <si>
    <t>369  Burrton</t>
  </si>
  <si>
    <t>Burrton</t>
  </si>
  <si>
    <t>373  Newton</t>
  </si>
  <si>
    <t>Newton</t>
  </si>
  <si>
    <t>439  Sedgwick Public Schools</t>
  </si>
  <si>
    <t>Sedgwick Public Schools</t>
  </si>
  <si>
    <t>440  Halstead</t>
  </si>
  <si>
    <t>Halstead</t>
  </si>
  <si>
    <t>460  Hesston</t>
  </si>
  <si>
    <t>Hesston</t>
  </si>
  <si>
    <t>HASKELL</t>
  </si>
  <si>
    <t>374  Sublette</t>
  </si>
  <si>
    <t>Sublette</t>
  </si>
  <si>
    <t>507  Satanta</t>
  </si>
  <si>
    <t>Satanta</t>
  </si>
  <si>
    <t>HODGEMAN</t>
  </si>
  <si>
    <t>227  Hodgeman County Schools</t>
  </si>
  <si>
    <t>Hodgeman County Schools</t>
  </si>
  <si>
    <t>JACKSON</t>
  </si>
  <si>
    <t>335  North Jackson</t>
  </si>
  <si>
    <t>North Jackson</t>
  </si>
  <si>
    <t>336  Holton</t>
  </si>
  <si>
    <t>Holton</t>
  </si>
  <si>
    <t>337  Royal Valley</t>
  </si>
  <si>
    <t>Royal Valley</t>
  </si>
  <si>
    <t>JEFFERSON</t>
  </si>
  <si>
    <t>338  Valley Falls</t>
  </si>
  <si>
    <t>Valley Falls</t>
  </si>
  <si>
    <t>339  Jefferson County North</t>
  </si>
  <si>
    <t>Jefferson County North</t>
  </si>
  <si>
    <t>340  Jefferson West</t>
  </si>
  <si>
    <t>Jefferson West</t>
  </si>
  <si>
    <t>341  Oskaloosa Public Schools</t>
  </si>
  <si>
    <t>Oskaloosa Public Schools</t>
  </si>
  <si>
    <t>342  McLouth</t>
  </si>
  <si>
    <t>McLouth</t>
  </si>
  <si>
    <t>343  Perry Public Schools</t>
  </si>
  <si>
    <t>Perry Public Schools</t>
  </si>
  <si>
    <t>JEWELL</t>
  </si>
  <si>
    <t>107  Rock Hills</t>
  </si>
  <si>
    <t>Rock Hills</t>
  </si>
  <si>
    <t>JOHNSON</t>
  </si>
  <si>
    <t>229  Blue Valley</t>
  </si>
  <si>
    <t>Blue Valley</t>
  </si>
  <si>
    <t>230  Spring Hill</t>
  </si>
  <si>
    <t>Spring Hill</t>
  </si>
  <si>
    <t>231  Gardner Edgerton</t>
  </si>
  <si>
    <t>Gardner Edgerton</t>
  </si>
  <si>
    <t>232  De Soto</t>
  </si>
  <si>
    <t>De Soto</t>
  </si>
  <si>
    <t>233  Olathe</t>
  </si>
  <si>
    <t>Olathe</t>
  </si>
  <si>
    <t>512  Shawnee Mission Pub Sch</t>
  </si>
  <si>
    <t>Shawnee Mission Pub Sch</t>
  </si>
  <si>
    <t>KEARNY</t>
  </si>
  <si>
    <t>215  Lakin</t>
  </si>
  <si>
    <t>Lakin</t>
  </si>
  <si>
    <t>216  Deerfield</t>
  </si>
  <si>
    <t>Deerfield</t>
  </si>
  <si>
    <t>331  Kingman - Norwich</t>
  </si>
  <si>
    <t>Kingman - Norwich</t>
  </si>
  <si>
    <t>332  Cunningham</t>
  </si>
  <si>
    <t>Cunningham</t>
  </si>
  <si>
    <t>KIOWA</t>
  </si>
  <si>
    <t>422  Kiowa County</t>
  </si>
  <si>
    <t>Kiowa County</t>
  </si>
  <si>
    <t>474  Haviland</t>
  </si>
  <si>
    <t>Haviland</t>
  </si>
  <si>
    <t>LABETTE</t>
  </si>
  <si>
    <t>503  Parsons</t>
  </si>
  <si>
    <t>Parsons</t>
  </si>
  <si>
    <t>504  Oswego</t>
  </si>
  <si>
    <t>Oswego</t>
  </si>
  <si>
    <t>505  Chetopa-St. Paul</t>
  </si>
  <si>
    <t>Chetopa-St. Paul</t>
  </si>
  <si>
    <t>506  Labette County</t>
  </si>
  <si>
    <t>Labette County</t>
  </si>
  <si>
    <t>LANE</t>
  </si>
  <si>
    <t>468  Healy Public Schools</t>
  </si>
  <si>
    <t>Healy Public Schools</t>
  </si>
  <si>
    <t>482  Dighton</t>
  </si>
  <si>
    <t>Dighton</t>
  </si>
  <si>
    <t>207  Ft Leavenworth</t>
  </si>
  <si>
    <t>Ft Leavenworth</t>
  </si>
  <si>
    <t>449  Easton</t>
  </si>
  <si>
    <t>Easton</t>
  </si>
  <si>
    <t>453  Leavenworth</t>
  </si>
  <si>
    <t>Leavenworth</t>
  </si>
  <si>
    <t>458  Basehor-Linwood</t>
  </si>
  <si>
    <t>Basehor-Linwood</t>
  </si>
  <si>
    <t>464  Tonganoxie</t>
  </si>
  <si>
    <t>Tonganoxie</t>
  </si>
  <si>
    <t>469  Lansing</t>
  </si>
  <si>
    <t>Lansing</t>
  </si>
  <si>
    <t>298  Lincoln</t>
  </si>
  <si>
    <t>Lincoln</t>
  </si>
  <si>
    <t>299  Sylvan Grove</t>
  </si>
  <si>
    <t>Sylvan Grove</t>
  </si>
  <si>
    <t>LINN</t>
  </si>
  <si>
    <t>344  Pleasanton</t>
  </si>
  <si>
    <t>Pleasanton</t>
  </si>
  <si>
    <t>346  Jayhawk</t>
  </si>
  <si>
    <t>Jayhawk</t>
  </si>
  <si>
    <t>362  Prairie View</t>
  </si>
  <si>
    <t>Prairie View</t>
  </si>
  <si>
    <t>274  Oakley</t>
  </si>
  <si>
    <t>Oakley</t>
  </si>
  <si>
    <t>275  Triplains</t>
  </si>
  <si>
    <t>Triplains</t>
  </si>
  <si>
    <t>LYON</t>
  </si>
  <si>
    <t>251  North Lyon County</t>
  </si>
  <si>
    <t>North Lyon County</t>
  </si>
  <si>
    <t>252  Southern Lyon County</t>
  </si>
  <si>
    <t>Southern Lyon County</t>
  </si>
  <si>
    <t>253  Emporia</t>
  </si>
  <si>
    <t>Emporia</t>
  </si>
  <si>
    <t>397  Centre</t>
  </si>
  <si>
    <t>Centre</t>
  </si>
  <si>
    <t>398  Peabody-Burns</t>
  </si>
  <si>
    <t>Peabody-Burns</t>
  </si>
  <si>
    <t>408  Marion-Florence</t>
  </si>
  <si>
    <t>Marion-Florence</t>
  </si>
  <si>
    <t>410  Durham-Hillsboro-Lehigh</t>
  </si>
  <si>
    <t>Durham-Hillsboro-Lehigh</t>
  </si>
  <si>
    <t>411  Goessel</t>
  </si>
  <si>
    <t>Goessel</t>
  </si>
  <si>
    <t>MARSHALL</t>
  </si>
  <si>
    <t>364  Marysville</t>
  </si>
  <si>
    <t>Marysville</t>
  </si>
  <si>
    <t>380  Vermillion</t>
  </si>
  <si>
    <t>Vermillion</t>
  </si>
  <si>
    <t>498  Valley Heights</t>
  </si>
  <si>
    <t>Valley Heights</t>
  </si>
  <si>
    <t>MCPHERSON</t>
  </si>
  <si>
    <t>400  Smoky Valley</t>
  </si>
  <si>
    <t>Smoky Valley</t>
  </si>
  <si>
    <t>418  McPherson</t>
  </si>
  <si>
    <t>McPherson</t>
  </si>
  <si>
    <t>419  Canton-Galva</t>
  </si>
  <si>
    <t>Canton-Galva</t>
  </si>
  <si>
    <t>423  Moundridge</t>
  </si>
  <si>
    <t>Moundridge</t>
  </si>
  <si>
    <t>448  Inman</t>
  </si>
  <si>
    <t>Inman</t>
  </si>
  <si>
    <t>225  Fowler</t>
  </si>
  <si>
    <t>Fowler</t>
  </si>
  <si>
    <t>226  Meade</t>
  </si>
  <si>
    <t>Meade</t>
  </si>
  <si>
    <t>MIAMI</t>
  </si>
  <si>
    <t>367  Osawatomie</t>
  </si>
  <si>
    <t>Osawatomie</t>
  </si>
  <si>
    <t>368  Paola</t>
  </si>
  <si>
    <t>Paola</t>
  </si>
  <si>
    <t>416  Louisburg</t>
  </si>
  <si>
    <t>Louisburg</t>
  </si>
  <si>
    <t>MITCHELL</t>
  </si>
  <si>
    <t>272  Waconda</t>
  </si>
  <si>
    <t>Waconda</t>
  </si>
  <si>
    <t>273  Beloit</t>
  </si>
  <si>
    <t>Beloit</t>
  </si>
  <si>
    <t>MONTGOMERY</t>
  </si>
  <si>
    <t>436  Caney Valley</t>
  </si>
  <si>
    <t>Caney Valley</t>
  </si>
  <si>
    <t>445  Coffeyville</t>
  </si>
  <si>
    <t>Coffeyville</t>
  </si>
  <si>
    <t>446  Independence</t>
  </si>
  <si>
    <t>Independence</t>
  </si>
  <si>
    <t>447  Cherryvale</t>
  </si>
  <si>
    <t>Cherryvale</t>
  </si>
  <si>
    <t>MORRIS</t>
  </si>
  <si>
    <t>417  Morris County</t>
  </si>
  <si>
    <t>Morris County</t>
  </si>
  <si>
    <t>MORTON</t>
  </si>
  <si>
    <t>217  Rolla</t>
  </si>
  <si>
    <t>Rolla</t>
  </si>
  <si>
    <t>218  Elkhart</t>
  </si>
  <si>
    <t>Elkhart</t>
  </si>
  <si>
    <t>NEMAHA</t>
  </si>
  <si>
    <t>113  Prairie Hills</t>
  </si>
  <si>
    <t>Prairie Hills</t>
  </si>
  <si>
    <t>115  Nemaha Central</t>
  </si>
  <si>
    <t>Nemaha Central</t>
  </si>
  <si>
    <t>NEOSHO</t>
  </si>
  <si>
    <t>101  Erie-Galesburg</t>
  </si>
  <si>
    <t>Erie-Galesburg</t>
  </si>
  <si>
    <t>413  Chanute Public Schools</t>
  </si>
  <si>
    <t>Chanute Public Schools</t>
  </si>
  <si>
    <t>NESS</t>
  </si>
  <si>
    <t>106  Western Plains</t>
  </si>
  <si>
    <t>Western Plains</t>
  </si>
  <si>
    <t>303  Ness City</t>
  </si>
  <si>
    <t>Ness City</t>
  </si>
  <si>
    <t>NORTON</t>
  </si>
  <si>
    <t>211  Norton Community Schools</t>
  </si>
  <si>
    <t>Norton Community Schools</t>
  </si>
  <si>
    <t>212  Northern Valley</t>
  </si>
  <si>
    <t>Northern Valley</t>
  </si>
  <si>
    <t>OSAGE</t>
  </si>
  <si>
    <t>420  Osage City</t>
  </si>
  <si>
    <t>Osage City</t>
  </si>
  <si>
    <t>421  Lyndon</t>
  </si>
  <si>
    <t>Lyndon</t>
  </si>
  <si>
    <t>434  Santa Fe Trail</t>
  </si>
  <si>
    <t>Santa Fe Trail</t>
  </si>
  <si>
    <t>454  Burlingame Public School</t>
  </si>
  <si>
    <t>Burlingame Public School</t>
  </si>
  <si>
    <t>456  Marais Des Cygnes Valley</t>
  </si>
  <si>
    <t>Marais Des Cygnes Valley</t>
  </si>
  <si>
    <t>392  Osborne County</t>
  </si>
  <si>
    <t>Osborne County</t>
  </si>
  <si>
    <t>239  North Ottawa County</t>
  </si>
  <si>
    <t>North Ottawa County</t>
  </si>
  <si>
    <t>240  Twin Valley</t>
  </si>
  <si>
    <t>Twin Valley</t>
  </si>
  <si>
    <t>PAWNEE</t>
  </si>
  <si>
    <t>495  Ft Larned</t>
  </si>
  <si>
    <t>Ft Larned</t>
  </si>
  <si>
    <t>496  Pawnee Heights</t>
  </si>
  <si>
    <t>Pawnee Heights</t>
  </si>
  <si>
    <t>PHILLIPS</t>
  </si>
  <si>
    <t>110  Thunder Ridge Schools</t>
  </si>
  <si>
    <t>Thunder Ridge Schools</t>
  </si>
  <si>
    <t>325  Phillipsburg</t>
  </si>
  <si>
    <t>Phillipsburg</t>
  </si>
  <si>
    <t>326  Logan</t>
  </si>
  <si>
    <t>Logan</t>
  </si>
  <si>
    <t>POTTAWATOMIE</t>
  </si>
  <si>
    <t>320  Wamego</t>
  </si>
  <si>
    <t>Wamego</t>
  </si>
  <si>
    <t>321  Kaw Valley</t>
  </si>
  <si>
    <t>Kaw Valley</t>
  </si>
  <si>
    <t>322  Onaga-Havensville-Wheaton</t>
  </si>
  <si>
    <t>Onaga-Havensville-Wheaton</t>
  </si>
  <si>
    <t>323  Rock Creek</t>
  </si>
  <si>
    <t>Rock Creek</t>
  </si>
  <si>
    <t>382  Pratt</t>
  </si>
  <si>
    <t>Pratt</t>
  </si>
  <si>
    <t>438  Skyline Schools</t>
  </si>
  <si>
    <t>Skyline Schools</t>
  </si>
  <si>
    <t>RAWLINS</t>
  </si>
  <si>
    <t>105  Rawlins County</t>
  </si>
  <si>
    <t>Rawlins County</t>
  </si>
  <si>
    <t>RENO</t>
  </si>
  <si>
    <t>308  Hutchinson Public Schools</t>
  </si>
  <si>
    <t>Hutchinson Public Schools</t>
  </si>
  <si>
    <t>309  Nickerson</t>
  </si>
  <si>
    <t>Nickerson</t>
  </si>
  <si>
    <t>310  Fairfield</t>
  </si>
  <si>
    <t>Fairfield</t>
  </si>
  <si>
    <t>311  Pretty Prairie</t>
  </si>
  <si>
    <t>Pretty Prairie</t>
  </si>
  <si>
    <t>312  Haven Public Schools</t>
  </si>
  <si>
    <t>Haven Public Schools</t>
  </si>
  <si>
    <t>313  Buhler</t>
  </si>
  <si>
    <t>Buhler</t>
  </si>
  <si>
    <t>REPUBLIC</t>
  </si>
  <si>
    <t>109  Republic County</t>
  </si>
  <si>
    <t>Republic County</t>
  </si>
  <si>
    <t>426  Pike Valley</t>
  </si>
  <si>
    <t>Pike Valley</t>
  </si>
  <si>
    <t>RICE</t>
  </si>
  <si>
    <t>376  Sterling</t>
  </si>
  <si>
    <t>Sterling</t>
  </si>
  <si>
    <t>401  Chase-Raymond</t>
  </si>
  <si>
    <t>Chase-Raymond</t>
  </si>
  <si>
    <t>405  Lyons</t>
  </si>
  <si>
    <t>Lyons</t>
  </si>
  <si>
    <t>444  Little River</t>
  </si>
  <si>
    <t>Little River</t>
  </si>
  <si>
    <t>378  Riley County</t>
  </si>
  <si>
    <t>Riley County</t>
  </si>
  <si>
    <t>383  Manhattan-Ogden</t>
  </si>
  <si>
    <t>Manhattan-Ogden</t>
  </si>
  <si>
    <t>384  Blue Valley</t>
  </si>
  <si>
    <t>ROOKS</t>
  </si>
  <si>
    <t>269  Palco</t>
  </si>
  <si>
    <t>Palco</t>
  </si>
  <si>
    <t>270  Plainville</t>
  </si>
  <si>
    <t>Plainville</t>
  </si>
  <si>
    <t>271  Stockton</t>
  </si>
  <si>
    <t>Stockton</t>
  </si>
  <si>
    <t>RUSH</t>
  </si>
  <si>
    <t>395  LaCrosse</t>
  </si>
  <si>
    <t>LaCrosse</t>
  </si>
  <si>
    <t>403  Otis-Bison</t>
  </si>
  <si>
    <t>Otis-Bison</t>
  </si>
  <si>
    <t>399  Paradise</t>
  </si>
  <si>
    <t>Paradise</t>
  </si>
  <si>
    <t>407  Russell County</t>
  </si>
  <si>
    <t>Russell County</t>
  </si>
  <si>
    <t>SALINE</t>
  </si>
  <si>
    <t>305  Salina</t>
  </si>
  <si>
    <t>Salina</t>
  </si>
  <si>
    <t>306  Southeast Of Saline</t>
  </si>
  <si>
    <t>Southeast Of Saline</t>
  </si>
  <si>
    <t>307  Ell-Saline</t>
  </si>
  <si>
    <t>Ell-Saline</t>
  </si>
  <si>
    <t>SCOTT</t>
  </si>
  <si>
    <t>466  Scott County</t>
  </si>
  <si>
    <t>Scott County</t>
  </si>
  <si>
    <t>259  Wichita</t>
  </si>
  <si>
    <t>Wichita</t>
  </si>
  <si>
    <t>260  Derby</t>
  </si>
  <si>
    <t>Derby</t>
  </si>
  <si>
    <t>261  Haysville</t>
  </si>
  <si>
    <t>Haysville</t>
  </si>
  <si>
    <t>262  Valley Center Pub Sch</t>
  </si>
  <si>
    <t>Valley Center Pub Sch</t>
  </si>
  <si>
    <t>263  Mulvane</t>
  </si>
  <si>
    <t>Mulvane</t>
  </si>
  <si>
    <t>264  Clearwater</t>
  </si>
  <si>
    <t>Clearwater</t>
  </si>
  <si>
    <t>265  Goddard</t>
  </si>
  <si>
    <t>Goddard</t>
  </si>
  <si>
    <t>266  Maize</t>
  </si>
  <si>
    <t>Maize</t>
  </si>
  <si>
    <t>267  Renwick</t>
  </si>
  <si>
    <t>Renwick</t>
  </si>
  <si>
    <t>268  Cheney</t>
  </si>
  <si>
    <t>Cheney</t>
  </si>
  <si>
    <t>SEWARD</t>
  </si>
  <si>
    <t>480  Liberal</t>
  </si>
  <si>
    <t>Liberal</t>
  </si>
  <si>
    <t>483  Kismet-Plains</t>
  </si>
  <si>
    <t>Kismet-Plains</t>
  </si>
  <si>
    <t>SHAWNEE</t>
  </si>
  <si>
    <t>345  Seaman</t>
  </si>
  <si>
    <t>Seaman</t>
  </si>
  <si>
    <t>372  Silver Lake</t>
  </si>
  <si>
    <t>Silver Lake</t>
  </si>
  <si>
    <t>437  Auburn Washburn</t>
  </si>
  <si>
    <t>Auburn Washburn</t>
  </si>
  <si>
    <t>450  Shawnee Heights</t>
  </si>
  <si>
    <t>Shawnee Heights</t>
  </si>
  <si>
    <t>501  Topeka Public Schools</t>
  </si>
  <si>
    <t>Topeka Public Schools</t>
  </si>
  <si>
    <t>SHERIDAN</t>
  </si>
  <si>
    <t>412  Hoxie Community Schools</t>
  </si>
  <si>
    <t>Hoxie Community Schools</t>
  </si>
  <si>
    <t>SHERMAN</t>
  </si>
  <si>
    <t>352  Goodland</t>
  </si>
  <si>
    <t>Goodland</t>
  </si>
  <si>
    <t>SMITH</t>
  </si>
  <si>
    <t>237  Smith Center</t>
  </si>
  <si>
    <t>Smith Center</t>
  </si>
  <si>
    <t>349  Stafford</t>
  </si>
  <si>
    <t>Stafford</t>
  </si>
  <si>
    <t>350  St John-Hudson</t>
  </si>
  <si>
    <t>St John-Hudson</t>
  </si>
  <si>
    <t>351  Macksville</t>
  </si>
  <si>
    <t>Macksville</t>
  </si>
  <si>
    <t>STANTON</t>
  </si>
  <si>
    <t>452  Stanton County</t>
  </si>
  <si>
    <t>Stanton County</t>
  </si>
  <si>
    <t>STEVENS</t>
  </si>
  <si>
    <t>209  Moscow Public Schools</t>
  </si>
  <si>
    <t>Moscow Public Schools</t>
  </si>
  <si>
    <t>210  Hugoton Public Schools</t>
  </si>
  <si>
    <t>Hugoton Public Schools</t>
  </si>
  <si>
    <t>SUMNER</t>
  </si>
  <si>
    <t>353  Wellington</t>
  </si>
  <si>
    <t>Wellington</t>
  </si>
  <si>
    <t>356  Conway Springs</t>
  </si>
  <si>
    <t>Conway Springs</t>
  </si>
  <si>
    <t>357  Belle Plaine</t>
  </si>
  <si>
    <t>Belle Plaine</t>
  </si>
  <si>
    <t>358  Oxford</t>
  </si>
  <si>
    <t>Oxford</t>
  </si>
  <si>
    <t>359  Argonia Public Schools</t>
  </si>
  <si>
    <t>Argonia Public Schools</t>
  </si>
  <si>
    <t>360  Caldwell</t>
  </si>
  <si>
    <t>Caldwell</t>
  </si>
  <si>
    <t>509  South Haven</t>
  </si>
  <si>
    <t>South Haven</t>
  </si>
  <si>
    <t>THOMAS</t>
  </si>
  <si>
    <t>314  Brewster</t>
  </si>
  <si>
    <t>Brewster</t>
  </si>
  <si>
    <t>315  Colby Public Schools</t>
  </si>
  <si>
    <t>Colby Public Schools</t>
  </si>
  <si>
    <t>316  Golden Plains</t>
  </si>
  <si>
    <t>Golden Plains</t>
  </si>
  <si>
    <t>TREGO</t>
  </si>
  <si>
    <t>208  Wakeeney</t>
  </si>
  <si>
    <t>Wakeeney</t>
  </si>
  <si>
    <t>329  Wabaunsee</t>
  </si>
  <si>
    <t>Wabaunsee</t>
  </si>
  <si>
    <t>330  Mission Valley</t>
  </si>
  <si>
    <t>Mission Valley</t>
  </si>
  <si>
    <t>WALLACE</t>
  </si>
  <si>
    <t>241  Wallace County Schools</t>
  </si>
  <si>
    <t>Wallace County Schools</t>
  </si>
  <si>
    <t>242  Weskan</t>
  </si>
  <si>
    <t>Weskan</t>
  </si>
  <si>
    <t>WASHINGTON</t>
  </si>
  <si>
    <t>108  Washington Co. Schools</t>
  </si>
  <si>
    <t>Washington Co. Schools</t>
  </si>
  <si>
    <t>223  Barnes</t>
  </si>
  <si>
    <t>Barnes</t>
  </si>
  <si>
    <t>224  Clifton-Clyde</t>
  </si>
  <si>
    <t>Clifton-Clyde</t>
  </si>
  <si>
    <t>467  Leoti</t>
  </si>
  <si>
    <t>Leoti</t>
  </si>
  <si>
    <t>WILSON</t>
  </si>
  <si>
    <t>387  Altoona-Midway</t>
  </si>
  <si>
    <t>Altoona-Midway</t>
  </si>
  <si>
    <t>461  Neodesha</t>
  </si>
  <si>
    <t>Neodesha</t>
  </si>
  <si>
    <t>484  Fredonia</t>
  </si>
  <si>
    <t>Fredonia</t>
  </si>
  <si>
    <t>WOODSON</t>
  </si>
  <si>
    <t>366  Woodson</t>
  </si>
  <si>
    <t>Woodson</t>
  </si>
  <si>
    <t>WYANDOTTE</t>
  </si>
  <si>
    <t>202  Turner-Kansas City</t>
  </si>
  <si>
    <t>Turner-Kansas City</t>
  </si>
  <si>
    <t>203  Piper-Kansas City</t>
  </si>
  <si>
    <t>Piper-Kansas City</t>
  </si>
  <si>
    <t>204  Bonner Springs</t>
  </si>
  <si>
    <t>Bonner Springs</t>
  </si>
  <si>
    <t>500  Kansas City</t>
  </si>
  <si>
    <t>Kansas City</t>
  </si>
  <si>
    <t>Indirect Costs</t>
  </si>
  <si>
    <t>2021-2022 School Year</t>
  </si>
  <si>
    <t>2022-2023 School Year</t>
  </si>
  <si>
    <t>Federal Funds</t>
  </si>
  <si>
    <t>Forecasted Revenue from PreK</t>
  </si>
  <si>
    <t xml:space="preserve">Enter data in yellow highlighted cells. Blue highlighted cells calculate automatically. </t>
  </si>
  <si>
    <t>Early Childhood Block Grant (Kansas Children's Cabinet and Trust Fund):</t>
  </si>
  <si>
    <t>Additional District General Fund Transfer:</t>
  </si>
  <si>
    <t>Parent fees/tuition:</t>
  </si>
  <si>
    <t>Bilingual Weighting:</t>
  </si>
  <si>
    <t>Child Care Development Block Grant (child care subsidy):</t>
  </si>
  <si>
    <t>McKinney-Vento:</t>
  </si>
  <si>
    <t>ESEA Title I:</t>
  </si>
  <si>
    <t>ESEA Title II:</t>
  </si>
  <si>
    <t>Federal Head Start funding:</t>
  </si>
  <si>
    <t>Other gifts and grants:</t>
  </si>
  <si>
    <t>Total Forecasted Revenue</t>
  </si>
  <si>
    <t>USD</t>
  </si>
  <si>
    <t>Name</t>
  </si>
  <si>
    <t>2021-2022 TOTAL Kansas Preschool Pilot Award</t>
  </si>
  <si>
    <t>FRC</t>
  </si>
  <si>
    <t>P0589</t>
  </si>
  <si>
    <t>The Opportunity Project (TOP) Early Learning Centers
     USD 259 - Wichita
     USD 260 - Derby</t>
  </si>
  <si>
    <t>D0605</t>
  </si>
  <si>
    <t>South Central Kansas Special Education Cooperative #605
     USD 254 - Barber - Barber County North
     USD 255 - Barber - South Barber
     USD 300 - Comanche - Comanche County
     USD 511 - Harper - Attica
     USD 331 - Kingman - Kingman - Norwich
     USD 332 - Kingman - Cunningham
     Z0031 - Kingman - St Patrick Catholic Elem
     USD 422 - Kiowa - Kiowa County
     USD 350 - Stafford - St John-Hudson</t>
  </si>
  <si>
    <t>P0139</t>
  </si>
  <si>
    <t>Kansas Children's Service League
     USD 259 - Wichita
     USD 261 - Haysville 
     USD 266 - Maize
     Rainbows United
     YMCA of Greater Wichita</t>
  </si>
  <si>
    <t>X0631</t>
  </si>
  <si>
    <t>United Way of Greater Topeka
     USD 345 - Seaman 
     USD 372 - Silver Lake 
     USD 437 - Auburn Washburn 
     USD 501 - Topeka Public Schools 
     Patterson Family Child Care, LLC</t>
  </si>
  <si>
    <t>Categorical Aid reimbursement</t>
  </si>
  <si>
    <t>Kansas Preschool Pilot Grant</t>
  </si>
  <si>
    <t>State enrollment aid (Preschool-Aged At-Risk):</t>
  </si>
  <si>
    <t>State enrollment aid (preschool students with IEPs):</t>
  </si>
  <si>
    <t>Special Education &amp; Coop Special Education</t>
  </si>
  <si>
    <t>General Fund &amp; Supplemental General Fund</t>
  </si>
  <si>
    <t>Other Funds and Accounts</t>
  </si>
  <si>
    <t>All Other Gifts &amp; Grants</t>
  </si>
  <si>
    <t>Total</t>
  </si>
  <si>
    <t>Please describe this expenditure and how it was determined (calculated)</t>
  </si>
  <si>
    <r>
      <t xml:space="preserve">Total Budgeted Expenditure </t>
    </r>
    <r>
      <rPr>
        <sz val="12"/>
        <color theme="0"/>
        <rFont val="Arial"/>
        <family val="2"/>
      </rPr>
      <t>from all funding sources</t>
    </r>
  </si>
  <si>
    <r>
      <rPr>
        <b/>
        <sz val="11"/>
        <color theme="1"/>
        <rFont val="Calibri"/>
        <family val="2"/>
        <scheme val="minor"/>
      </rPr>
      <t>1000 - 100</t>
    </r>
    <r>
      <rPr>
        <sz val="11"/>
        <color theme="1"/>
        <rFont val="Calibri"/>
        <family val="2"/>
        <scheme val="minor"/>
      </rPr>
      <t xml:space="preserve"> Instruction - Salary</t>
    </r>
  </si>
  <si>
    <r>
      <rPr>
        <b/>
        <sz val="11"/>
        <color theme="1"/>
        <rFont val="Calibri"/>
        <family val="2"/>
        <scheme val="minor"/>
      </rPr>
      <t>Indirect Costs</t>
    </r>
    <r>
      <rPr>
        <sz val="11"/>
        <color theme="1"/>
        <rFont val="Calibri"/>
        <family val="2"/>
        <scheme val="minor"/>
      </rPr>
      <t xml:space="preserve"> (include subfunction &amp; object code in Column J)</t>
    </r>
  </si>
  <si>
    <r>
      <rPr>
        <b/>
        <sz val="11"/>
        <color theme="1"/>
        <rFont val="Calibri"/>
        <family val="2"/>
        <scheme val="minor"/>
      </rPr>
      <t>Other Costs</t>
    </r>
    <r>
      <rPr>
        <sz val="11"/>
        <color theme="1"/>
        <rFont val="Calibri"/>
        <family val="2"/>
        <scheme val="minor"/>
      </rPr>
      <t xml:space="preserve"> (include subfunction &amp; object code in Column J)</t>
    </r>
  </si>
  <si>
    <r>
      <rPr>
        <b/>
        <sz val="11"/>
        <color theme="1"/>
        <rFont val="Calibri"/>
        <family val="2"/>
        <scheme val="minor"/>
      </rPr>
      <t xml:space="preserve">3100 </t>
    </r>
    <r>
      <rPr>
        <sz val="11"/>
        <color theme="1"/>
        <rFont val="Calibri"/>
        <family val="2"/>
        <scheme val="minor"/>
      </rPr>
      <t>- Food Service Operations</t>
    </r>
  </si>
  <si>
    <r>
      <rPr>
        <b/>
        <sz val="11"/>
        <color theme="1"/>
        <rFont val="Calibri"/>
        <family val="2"/>
        <scheme val="minor"/>
      </rPr>
      <t>2700</t>
    </r>
    <r>
      <rPr>
        <sz val="11"/>
        <color theme="1"/>
        <rFont val="Calibri"/>
        <family val="2"/>
        <scheme val="minor"/>
      </rPr>
      <t xml:space="preserve"> - Student Transportation Services</t>
    </r>
  </si>
  <si>
    <r>
      <rPr>
        <b/>
        <sz val="11"/>
        <color theme="1"/>
        <rFont val="Calibri"/>
        <family val="2"/>
        <scheme val="minor"/>
      </rPr>
      <t>2200</t>
    </r>
    <r>
      <rPr>
        <sz val="11"/>
        <color theme="1"/>
        <rFont val="Calibri"/>
        <family val="2"/>
        <scheme val="minor"/>
      </rPr>
      <t xml:space="preserve"> - Support Services - Instruction</t>
    </r>
  </si>
  <si>
    <r>
      <rPr>
        <b/>
        <sz val="11"/>
        <color theme="1"/>
        <rFont val="Calibri"/>
        <family val="2"/>
        <scheme val="minor"/>
      </rPr>
      <t>2100</t>
    </r>
    <r>
      <rPr>
        <sz val="11"/>
        <color theme="1"/>
        <rFont val="Calibri"/>
        <family val="2"/>
        <scheme val="minor"/>
      </rPr>
      <t xml:space="preserve"> - Support Services - Students</t>
    </r>
  </si>
  <si>
    <r>
      <rPr>
        <b/>
        <sz val="11"/>
        <color theme="1"/>
        <rFont val="Calibri"/>
        <family val="2"/>
        <scheme val="minor"/>
      </rPr>
      <t>1000 - 600</t>
    </r>
    <r>
      <rPr>
        <sz val="11"/>
        <color theme="1"/>
        <rFont val="Calibri"/>
        <family val="2"/>
        <scheme val="minor"/>
      </rPr>
      <t xml:space="preserve"> Instruction - Supplies &amp; Materials</t>
    </r>
  </si>
  <si>
    <r>
      <rPr>
        <b/>
        <sz val="11"/>
        <color theme="1"/>
        <rFont val="Calibri"/>
        <family val="2"/>
        <scheme val="minor"/>
      </rPr>
      <t xml:space="preserve">1000 - 700 </t>
    </r>
    <r>
      <rPr>
        <sz val="11"/>
        <color theme="1"/>
        <rFont val="Calibri"/>
        <family val="2"/>
        <scheme val="minor"/>
      </rPr>
      <t>Instruction - Property</t>
    </r>
  </si>
  <si>
    <r>
      <rPr>
        <b/>
        <sz val="11"/>
        <color theme="1"/>
        <rFont val="Calibri"/>
        <family val="2"/>
        <scheme val="minor"/>
      </rPr>
      <t>1000 - 500</t>
    </r>
    <r>
      <rPr>
        <sz val="11"/>
        <color theme="1"/>
        <rFont val="Calibri"/>
        <family val="2"/>
        <scheme val="minor"/>
      </rPr>
      <t xml:space="preserve"> Instruction - Other Purchased Services</t>
    </r>
  </si>
  <si>
    <r>
      <rPr>
        <b/>
        <sz val="11"/>
        <color theme="1"/>
        <rFont val="Calibri"/>
        <family val="2"/>
        <scheme val="minor"/>
      </rPr>
      <t>1000 - 400</t>
    </r>
    <r>
      <rPr>
        <sz val="11"/>
        <color theme="1"/>
        <rFont val="Calibri"/>
        <family val="2"/>
        <scheme val="minor"/>
      </rPr>
      <t xml:space="preserve"> Instruction - Purchased Property Services</t>
    </r>
  </si>
  <si>
    <r>
      <rPr>
        <b/>
        <sz val="11"/>
        <color theme="1"/>
        <rFont val="Calibri"/>
        <family val="2"/>
        <scheme val="minor"/>
      </rPr>
      <t xml:space="preserve">1000 - 300 </t>
    </r>
    <r>
      <rPr>
        <sz val="11"/>
        <color theme="1"/>
        <rFont val="Calibri"/>
        <family val="2"/>
        <scheme val="minor"/>
      </rPr>
      <t>Instruction - Purchased Professional &amp; Tech. Serv.</t>
    </r>
  </si>
  <si>
    <r>
      <rPr>
        <b/>
        <sz val="11"/>
        <color theme="1"/>
        <rFont val="Calibri"/>
        <family val="2"/>
        <scheme val="minor"/>
      </rPr>
      <t>1000 - 200</t>
    </r>
    <r>
      <rPr>
        <sz val="11"/>
        <color theme="1"/>
        <rFont val="Calibri"/>
        <family val="2"/>
        <scheme val="minor"/>
      </rPr>
      <t xml:space="preserve"> Instruction - Employee Benefits</t>
    </r>
  </si>
  <si>
    <t>Additional General Fund Transfer</t>
  </si>
  <si>
    <t>2021-2022 Grant Award-CIF</t>
  </si>
  <si>
    <t>2021-2022 Grant Award-TANF</t>
  </si>
  <si>
    <r>
      <rPr>
        <b/>
        <sz val="11"/>
        <rFont val="Calibri"/>
        <family val="2"/>
        <scheme val="minor"/>
      </rPr>
      <t>Family Resource Center, Inc.</t>
    </r>
    <r>
      <rPr>
        <sz val="11"/>
        <rFont val="Calibri"/>
        <family val="2"/>
        <scheme val="minor"/>
      </rPr>
      <t xml:space="preserve">
     USD 249 - Frontenac Public Schools
     USD 250 - Pittsburg</t>
    </r>
  </si>
  <si>
    <t>State At-Risk</t>
  </si>
  <si>
    <r>
      <t>Total number of preschoolers counted for state at-risk funding</t>
    </r>
    <r>
      <rPr>
        <b/>
        <vertAlign val="superscript"/>
        <sz val="12"/>
        <color theme="1"/>
        <rFont val="Arial"/>
        <family val="2"/>
      </rPr>
      <t>3</t>
    </r>
  </si>
  <si>
    <t>3. 4-year-old Preschool-Aged At-Risk students who qualify for free meals plus preschool students with IEPs who qualify for free meals. The at-risk student weighting is calculated by first determining the number of students eligible for free meals included in the  district enrollment and multiplying by 0.484 (may be higher depending on high-density at-risk).</t>
  </si>
  <si>
    <t xml:space="preserve">What FTE of other preschool staff are claimed for categorical aid reimbursement? </t>
  </si>
  <si>
    <t>Federal COVID Relief Funds:</t>
  </si>
  <si>
    <t xml:space="preserve">Federal COVID relief funds: </t>
  </si>
  <si>
    <t xml:space="preserve">Total Forecasted Revenue: </t>
  </si>
  <si>
    <t>Federal COVID Relief Funds</t>
  </si>
  <si>
    <t>Kansas Preschool Pilot Grant Award</t>
  </si>
  <si>
    <r>
      <t xml:space="preserve">Child Care Development Block Grant 
</t>
    </r>
    <r>
      <rPr>
        <sz val="10"/>
        <rFont val="Arial"/>
        <family val="2"/>
      </rPr>
      <t>(child care subsidy):</t>
    </r>
  </si>
  <si>
    <t>Please describe how each amount was determined (calculated).</t>
  </si>
  <si>
    <t>4. KSDE Special Education Reimbursement Guide</t>
  </si>
  <si>
    <t>4. KSDE Fiscal Auditing - Special Ed - Early Childhood FTE Calculator</t>
  </si>
  <si>
    <r>
      <t>Kansas Preschool Pilot 21-22 grant award - TANF (as of May 2021)</t>
    </r>
    <r>
      <rPr>
        <vertAlign val="superscript"/>
        <sz val="12"/>
        <color theme="1"/>
        <rFont val="Arial"/>
        <family val="2"/>
      </rPr>
      <t>5</t>
    </r>
  </si>
  <si>
    <r>
      <t>Kansas Preschool Pilot 21-22 grant award - CIF (as of May 2021)</t>
    </r>
    <r>
      <rPr>
        <vertAlign val="superscript"/>
        <sz val="12"/>
        <color theme="1"/>
        <rFont val="Arial"/>
        <family val="2"/>
      </rPr>
      <t>5</t>
    </r>
  </si>
  <si>
    <r>
      <t xml:space="preserve">For Reference: Kansas Preschool Pilot Allowable Uses </t>
    </r>
    <r>
      <rPr>
        <b/>
        <sz val="11"/>
        <color rgb="FFD50032"/>
        <rFont val="Calibri"/>
        <family val="2"/>
        <scheme val="minor"/>
      </rPr>
      <t>Updated 6-1-2021</t>
    </r>
  </si>
  <si>
    <t>6. Estimating 2022-23 Categorical Aid Reimbursement of 1.0FTE = $29,560</t>
  </si>
  <si>
    <t>Total Revenue (Proposed):</t>
  </si>
  <si>
    <t>Total Revenue:</t>
  </si>
  <si>
    <t>5. In 2022-2023, districts applying for funds will first demonstrate that they are reinvesting other available sources of funding into their preschool programs before requesting Kansas Preschool Pilot funding to supplement gaps.</t>
  </si>
  <si>
    <r>
      <rPr>
        <sz val="12"/>
        <color theme="1"/>
        <rFont val="Arial"/>
        <family val="2"/>
      </rPr>
      <t xml:space="preserve">Total revenue from all sources </t>
    </r>
    <r>
      <rPr>
        <b/>
        <sz val="12"/>
        <color theme="1"/>
        <rFont val="Arial"/>
        <family val="2"/>
      </rPr>
      <t>except</t>
    </r>
    <r>
      <rPr>
        <sz val="12"/>
        <color theme="1"/>
        <rFont val="Arial"/>
        <family val="2"/>
      </rPr>
      <t xml:space="preserve"> Kansas Preschool Pilot:</t>
    </r>
  </si>
  <si>
    <t>Summary</t>
  </si>
  <si>
    <t>Districts that are not a Kansas Preschool Pilot grantee in 2021-2022</t>
  </si>
  <si>
    <t>2021-22 Kansas Preschool Pilot grant award</t>
  </si>
  <si>
    <t xml:space="preserve">Total 2021-22 PreK Expenditures: </t>
  </si>
  <si>
    <t>Revenue minus expenditures:</t>
  </si>
  <si>
    <t>Total Budgeted Expenditures:</t>
  </si>
  <si>
    <t>State At-Risk (K-12)</t>
  </si>
  <si>
    <t>Background Preschool Program information:</t>
  </si>
  <si>
    <t xml:space="preserve">2021-2022 KPP Recipient? </t>
  </si>
  <si>
    <t>Yes</t>
  </si>
  <si>
    <t>21-22 KPP YES</t>
  </si>
  <si>
    <t>21-22 KPP Consortium</t>
  </si>
  <si>
    <t>21-22 KPP NO</t>
  </si>
  <si>
    <t xml:space="preserve">USD </t>
  </si>
  <si>
    <t>USD Name - Directory</t>
  </si>
  <si>
    <t>Allen</t>
  </si>
  <si>
    <t>Anderson</t>
  </si>
  <si>
    <t>Atchison</t>
  </si>
  <si>
    <t>Barber</t>
  </si>
  <si>
    <t>Barton</t>
  </si>
  <si>
    <t>Bourbon</t>
  </si>
  <si>
    <t>Brown</t>
  </si>
  <si>
    <t>Butler</t>
  </si>
  <si>
    <t>Chase</t>
  </si>
  <si>
    <t>Chautauqua</t>
  </si>
  <si>
    <t>Clark</t>
  </si>
  <si>
    <t>Clay</t>
  </si>
  <si>
    <t>Cloud</t>
  </si>
  <si>
    <t>Coffey</t>
  </si>
  <si>
    <t>Comanche</t>
  </si>
  <si>
    <t>Cowley</t>
  </si>
  <si>
    <t>Crawford</t>
  </si>
  <si>
    <t>Decatur</t>
  </si>
  <si>
    <t>Dickinson</t>
  </si>
  <si>
    <t>Doniphan</t>
  </si>
  <si>
    <t>Douglas</t>
  </si>
  <si>
    <t>Edwards</t>
  </si>
  <si>
    <t>Elk</t>
  </si>
  <si>
    <t>Finney</t>
  </si>
  <si>
    <t>Ford</t>
  </si>
  <si>
    <t>Franklin</t>
  </si>
  <si>
    <t>Geary</t>
  </si>
  <si>
    <t>Gove</t>
  </si>
  <si>
    <t>Graham</t>
  </si>
  <si>
    <t>Grant</t>
  </si>
  <si>
    <t>Gray</t>
  </si>
  <si>
    <t>Greeley</t>
  </si>
  <si>
    <t>Greenwood</t>
  </si>
  <si>
    <t>Harper</t>
  </si>
  <si>
    <t>Harvey</t>
  </si>
  <si>
    <t>Haskell</t>
  </si>
  <si>
    <t>Jackson</t>
  </si>
  <si>
    <t>Jefferson</t>
  </si>
  <si>
    <t>Jewell</t>
  </si>
  <si>
    <t>Johnson</t>
  </si>
  <si>
    <t>Kearny</t>
  </si>
  <si>
    <t>Kingman</t>
  </si>
  <si>
    <t>Kiowa</t>
  </si>
  <si>
    <t>Labette</t>
  </si>
  <si>
    <t>Lane</t>
  </si>
  <si>
    <t>Linn</t>
  </si>
  <si>
    <t>Lyon</t>
  </si>
  <si>
    <t>Marion</t>
  </si>
  <si>
    <t>Marshall</t>
  </si>
  <si>
    <t>Miami</t>
  </si>
  <si>
    <t>Mitchell</t>
  </si>
  <si>
    <t>Montgomery</t>
  </si>
  <si>
    <t>Morris</t>
  </si>
  <si>
    <t>Morton</t>
  </si>
  <si>
    <t>Nemaha</t>
  </si>
  <si>
    <t>Neosho</t>
  </si>
  <si>
    <t>Ness</t>
  </si>
  <si>
    <t>Norton</t>
  </si>
  <si>
    <t>Osage</t>
  </si>
  <si>
    <t>Osborne</t>
  </si>
  <si>
    <t>Pawnee</t>
  </si>
  <si>
    <t>Phillips</t>
  </si>
  <si>
    <t>Pottawatomie</t>
  </si>
  <si>
    <t>Reno</t>
  </si>
  <si>
    <t>Republic</t>
  </si>
  <si>
    <t>Rice</t>
  </si>
  <si>
    <t>Riley</t>
  </si>
  <si>
    <t>Rooks</t>
  </si>
  <si>
    <t>Rush</t>
  </si>
  <si>
    <t>Russell</t>
  </si>
  <si>
    <t>Saline</t>
  </si>
  <si>
    <t>Scott</t>
  </si>
  <si>
    <t>Sedgwick</t>
  </si>
  <si>
    <t>Seward</t>
  </si>
  <si>
    <t>Shawnee</t>
  </si>
  <si>
    <t>Sherman</t>
  </si>
  <si>
    <t>Smith</t>
  </si>
  <si>
    <t>Stanton</t>
  </si>
  <si>
    <t>Stevens</t>
  </si>
  <si>
    <t>Sumner</t>
  </si>
  <si>
    <t>Thomas</t>
  </si>
  <si>
    <t>Trego</t>
  </si>
  <si>
    <t>Washington</t>
  </si>
  <si>
    <t>Wilson</t>
  </si>
  <si>
    <t>Wyandotte</t>
  </si>
  <si>
    <t>New Program in 21-22</t>
  </si>
  <si>
    <t>Cheyenne</t>
  </si>
  <si>
    <t>Rawlins</t>
  </si>
  <si>
    <t>Hodgeman</t>
  </si>
  <si>
    <t>Wallace</t>
  </si>
  <si>
    <t>Sheridan</t>
  </si>
  <si>
    <t>No</t>
  </si>
  <si>
    <t>Value if YES</t>
  </si>
  <si>
    <t xml:space="preserve">Value if NO: </t>
  </si>
  <si>
    <t>The Kansas State Board of Education has approved the district’s Preschool-Aged At-Risk program for the 2021-22 school year.</t>
  </si>
  <si>
    <t>Value if 21-22 KPP YES</t>
  </si>
  <si>
    <t>Value if 21-22 KPP NO</t>
  </si>
  <si>
    <t>Value if 21-22 KPP Consortium</t>
  </si>
  <si>
    <t xml:space="preserve">  </t>
  </si>
  <si>
    <t>The Kansas State Board of Education has not approved a Preschool-Aged At-Risk program for the district for the 2021-22 school year. Please contact Natalie McClane (nmcclane@ksde.org) as soon as possible if you would like to discuss applying for approval in the future.</t>
  </si>
  <si>
    <t>Requested Kansas Preschool Pilot/Early Childhood Block Grant 2022-23 grant funding</t>
  </si>
  <si>
    <r>
      <t xml:space="preserve">For reference: BASE and Categorical Aid - </t>
    </r>
    <r>
      <rPr>
        <b/>
        <sz val="12"/>
        <color rgb="FFFF0000"/>
        <rFont val="Arial"/>
        <family val="2"/>
      </rPr>
      <t>Updated 06-09-21</t>
    </r>
  </si>
  <si>
    <t>Data entered on subsequent tabs indicates sufficient revenue is available from other sources of funding (state enrollment aid and accompanying weightings, special education funds, federal Head Start grants) to support preschool expenditures without needing Kansas Preschool Pilot grant funding to supplement gaps.</t>
  </si>
  <si>
    <r>
      <t xml:space="preserve">The Kansas State Board of Education has awarded this district a Kansas Preschool Pilot grant for the 2021-22 school year. This Preschool Revenue Calculator and Budget Template tool can help districts planning to apply for grant funds in the 2022-23 school year ensure that they are reinvesting other available sources of funding (including state enrollment aid and accompanying weightings, special education funds, federal Head Start grants) into their preschool programs </t>
    </r>
    <r>
      <rPr>
        <b/>
        <sz val="11"/>
        <color theme="1"/>
        <rFont val="Arial"/>
        <family val="2"/>
      </rPr>
      <t>before</t>
    </r>
    <r>
      <rPr>
        <sz val="11"/>
        <color theme="1"/>
        <rFont val="Arial"/>
        <family val="2"/>
      </rPr>
      <t xml:space="preserve"> requesting Kansas Preschool Pilot funding to supplement reamining gaps.</t>
    </r>
  </si>
  <si>
    <t>The district is part of a Kansas Preschool Pilot grant consortium. Contact your local grant lead agency to fill in the grant award amount allocated to the individual district for the Preschool Revenue Calculator. This Preschool Revenue Calculator and Budget Template tool can help districts planning to apply for grant funds in the 2022-23 school year ensure that they are reinvesting other available sources of funding (including state enrollment aid and accompanying weightings, special education funds, federal Head Start grants) into their preschool programs before requesting Kansas Preschool Pilot funding to supplement gaps.</t>
  </si>
  <si>
    <t>For reference: Summary responses for 21-22</t>
  </si>
  <si>
    <t>For reference: Summary responses for 22-23</t>
  </si>
  <si>
    <t>If revenue is greater than expenses:</t>
  </si>
  <si>
    <t>If revenue is equal to expenses:</t>
  </si>
  <si>
    <t>If revenue is less than expenses:</t>
  </si>
  <si>
    <t>Data entered on subsequent tabs indicates that this is the anticipated gap between revenue and expenses.</t>
  </si>
  <si>
    <t>Revenue minus expenses</t>
  </si>
  <si>
    <t>Funding reinvested:</t>
  </si>
  <si>
    <t>Funding Reinvested</t>
  </si>
  <si>
    <t>If expenditures are less than 75% of revenue:</t>
  </si>
  <si>
    <t>If expenditures are at least 75% of revenue but less than 100% of revenue:</t>
  </si>
  <si>
    <t>If expenditures equal revenue:</t>
  </si>
  <si>
    <t>If expenditures are greater than revenue:</t>
  </si>
  <si>
    <t>If the absolute value of the gap between revenue and expenses is greater than requested grant funding</t>
  </si>
  <si>
    <t>If the absolute value of the gap between revenue and expenses is equal to requested grant funding</t>
  </si>
  <si>
    <t>If the absolute value of the gap between revenue and expenses is less than requested grant funding</t>
  </si>
  <si>
    <t>Anticipated revenue exceeds expenses. Data entered on subsequent tabs does not justify a need for supplemental grant funding</t>
  </si>
  <si>
    <t>Anticipated revenue equals expenses. Data entered on subsequent tabs does not justify a need for supplemental grant funding</t>
  </si>
  <si>
    <t>Anticipated revenue from other sources will not be sufficient to support expenses. Requested grant funding will entirely close the gap between expenses and revenue.</t>
  </si>
  <si>
    <t>Anticipated revenue from other sources will not be sufficient to support expenses. Requested grant funding will partially close the gap between expenses and revenue.</t>
  </si>
  <si>
    <t>Anticipated revenue from other sources will not be sufficient to support expenses. However, requested grant funding is more than what is needed to close the gap between expenses and revenue.</t>
  </si>
  <si>
    <t>Data entered on subsequent tabs indicates that current Kansas Preschool Pilot grant is larger than the gap between revenue and expenditures. In 2022-2023, applicants will first demonstrate they are reinvesting other available sources of funding before requesting Kansas Preschool Pilot grant funding to supplement remaining gaps.</t>
  </si>
  <si>
    <t>If the absolute value of the gap between revenue and expenses is less than current grant funding</t>
  </si>
  <si>
    <t>For Reference: Responses for Summary Tab</t>
  </si>
  <si>
    <t>FFY</t>
  </si>
  <si>
    <t>D0101</t>
  </si>
  <si>
    <t>YES</t>
  </si>
  <si>
    <t>6A</t>
  </si>
  <si>
    <t>6B</t>
  </si>
  <si>
    <t>D0102</t>
  </si>
  <si>
    <t>D0103</t>
  </si>
  <si>
    <t>NO</t>
  </si>
  <si>
    <t>D0105</t>
  </si>
  <si>
    <t>D0106</t>
  </si>
  <si>
    <t>D0107</t>
  </si>
  <si>
    <t>D0108</t>
  </si>
  <si>
    <t>D0109</t>
  </si>
  <si>
    <t>D0110</t>
  </si>
  <si>
    <t>D0111</t>
  </si>
  <si>
    <t>D0112</t>
  </si>
  <si>
    <t>D0113</t>
  </si>
  <si>
    <t>D0114</t>
  </si>
  <si>
    <t>D0200</t>
  </si>
  <si>
    <t>D0202</t>
  </si>
  <si>
    <t>D0203</t>
  </si>
  <si>
    <t>D0204</t>
  </si>
  <si>
    <t>D0205</t>
  </si>
  <si>
    <t>D0206</t>
  </si>
  <si>
    <t>D0207</t>
  </si>
  <si>
    <t>D0208</t>
  </si>
  <si>
    <t>D0209</t>
  </si>
  <si>
    <t>D0210</t>
  </si>
  <si>
    <t>D0211</t>
  </si>
  <si>
    <t>D0212</t>
  </si>
  <si>
    <t>D0214</t>
  </si>
  <si>
    <t>D0215</t>
  </si>
  <si>
    <t>D0216</t>
  </si>
  <si>
    <t>D0218</t>
  </si>
  <si>
    <t>D0219</t>
  </si>
  <si>
    <t>D0220</t>
  </si>
  <si>
    <t>D0223</t>
  </si>
  <si>
    <t>D0224</t>
  </si>
  <si>
    <t>D0225</t>
  </si>
  <si>
    <t>D0226</t>
  </si>
  <si>
    <t>D0227</t>
  </si>
  <si>
    <t>D0229</t>
  </si>
  <si>
    <t>D0230</t>
  </si>
  <si>
    <t>D0231</t>
  </si>
  <si>
    <t>D0232</t>
  </si>
  <si>
    <t>D0233</t>
  </si>
  <si>
    <t>D0234</t>
  </si>
  <si>
    <t>D0235</t>
  </si>
  <si>
    <t>D0237</t>
  </si>
  <si>
    <t>D0239</t>
  </si>
  <si>
    <t>D0240</t>
  </si>
  <si>
    <t>D0241</t>
  </si>
  <si>
    <t>D0242</t>
  </si>
  <si>
    <t>D0243</t>
  </si>
  <si>
    <t>D0244</t>
  </si>
  <si>
    <t>D0245</t>
  </si>
  <si>
    <t>D0246</t>
  </si>
  <si>
    <t>D0247</t>
  </si>
  <si>
    <t>D0248</t>
  </si>
  <si>
    <t>D0249</t>
  </si>
  <si>
    <t>D0250</t>
  </si>
  <si>
    <t>D0251</t>
  </si>
  <si>
    <t>D0252</t>
  </si>
  <si>
    <t>D0253</t>
  </si>
  <si>
    <t>D0254</t>
  </si>
  <si>
    <t>D0255</t>
  </si>
  <si>
    <t>D0257</t>
  </si>
  <si>
    <t>D0258</t>
  </si>
  <si>
    <t>D0259</t>
  </si>
  <si>
    <t>D0260</t>
  </si>
  <si>
    <t>D0261</t>
  </si>
  <si>
    <t>D0262</t>
  </si>
  <si>
    <t>D0263</t>
  </si>
  <si>
    <t>D0264</t>
  </si>
  <si>
    <t>D0265</t>
  </si>
  <si>
    <t>D0266</t>
  </si>
  <si>
    <t>D0267</t>
  </si>
  <si>
    <t>D0268</t>
  </si>
  <si>
    <t>D0269</t>
  </si>
  <si>
    <t>D0270</t>
  </si>
  <si>
    <t>D0271</t>
  </si>
  <si>
    <t>D0272</t>
  </si>
  <si>
    <t>D0273</t>
  </si>
  <si>
    <t>D0274</t>
  </si>
  <si>
    <t>D0275</t>
  </si>
  <si>
    <t>D0281</t>
  </si>
  <si>
    <t>D0282</t>
  </si>
  <si>
    <t>D0283</t>
  </si>
  <si>
    <t>D0285</t>
  </si>
  <si>
    <t>D0286</t>
  </si>
  <si>
    <t>D0287</t>
  </si>
  <si>
    <t>D0289</t>
  </si>
  <si>
    <t>D0290</t>
  </si>
  <si>
    <t>D0291</t>
  </si>
  <si>
    <t>D0292</t>
  </si>
  <si>
    <t>D0293</t>
  </si>
  <si>
    <t>D0294</t>
  </si>
  <si>
    <t>D0297</t>
  </si>
  <si>
    <t>D0298</t>
  </si>
  <si>
    <t>D0299</t>
  </si>
  <si>
    <t>D0300</t>
  </si>
  <si>
    <t>D0303</t>
  </si>
  <si>
    <t>D0305</t>
  </si>
  <si>
    <t>D0306</t>
  </si>
  <si>
    <t>D0307</t>
  </si>
  <si>
    <t>D0308</t>
  </si>
  <si>
    <t>D0309</t>
  </si>
  <si>
    <t>D0310</t>
  </si>
  <si>
    <t>D0311</t>
  </si>
  <si>
    <t>D0312</t>
  </si>
  <si>
    <t>D0313</t>
  </si>
  <si>
    <t>D0314</t>
  </si>
  <si>
    <t>D0315</t>
  </si>
  <si>
    <t>D0320</t>
  </si>
  <si>
    <t>D0321</t>
  </si>
  <si>
    <t>D0322</t>
  </si>
  <si>
    <t>D0323</t>
  </si>
  <si>
    <t>D0325</t>
  </si>
  <si>
    <t>D0326</t>
  </si>
  <si>
    <t>D0327</t>
  </si>
  <si>
    <t>D0329</t>
  </si>
  <si>
    <t>D0330</t>
  </si>
  <si>
    <t>D0331</t>
  </si>
  <si>
    <t>D0332</t>
  </si>
  <si>
    <t>D0333</t>
  </si>
  <si>
    <t>D0334</t>
  </si>
  <si>
    <t>D0335</t>
  </si>
  <si>
    <t>D0336</t>
  </si>
  <si>
    <t>D0337</t>
  </si>
  <si>
    <t>D0338</t>
  </si>
  <si>
    <t>D0339</t>
  </si>
  <si>
    <t>D0340</t>
  </si>
  <si>
    <t>D0341</t>
  </si>
  <si>
    <t>D0342</t>
  </si>
  <si>
    <t>D0343</t>
  </si>
  <si>
    <t>D0344</t>
  </si>
  <si>
    <t>D0345</t>
  </si>
  <si>
    <t>D0346</t>
  </si>
  <si>
    <t>D0348</t>
  </si>
  <si>
    <t>D0349</t>
  </si>
  <si>
    <t>D0350</t>
  </si>
  <si>
    <t>D0351</t>
  </si>
  <si>
    <t>D0352</t>
  </si>
  <si>
    <t>D0353</t>
  </si>
  <si>
    <t>D0355</t>
  </si>
  <si>
    <t>D0356</t>
  </si>
  <si>
    <t>D0357</t>
  </si>
  <si>
    <t>D0358</t>
  </si>
  <si>
    <t>D0359</t>
  </si>
  <si>
    <t>D0360</t>
  </si>
  <si>
    <t>D0361</t>
  </si>
  <si>
    <t>D0362</t>
  </si>
  <si>
    <t>D0363</t>
  </si>
  <si>
    <t>D0364</t>
  </si>
  <si>
    <t>D0365</t>
  </si>
  <si>
    <t>D0366</t>
  </si>
  <si>
    <t>D0367</t>
  </si>
  <si>
    <t>D0368</t>
  </si>
  <si>
    <t>D0369</t>
  </si>
  <si>
    <t>D0372</t>
  </si>
  <si>
    <t>D0373</t>
  </si>
  <si>
    <t>D0375</t>
  </si>
  <si>
    <t>D0376</t>
  </si>
  <si>
    <t>D0377</t>
  </si>
  <si>
    <t>D0378</t>
  </si>
  <si>
    <t>D0379</t>
  </si>
  <si>
    <t>D0381</t>
  </si>
  <si>
    <t>D0382</t>
  </si>
  <si>
    <t>D0383</t>
  </si>
  <si>
    <t>D0384</t>
  </si>
  <si>
    <t>D0385</t>
  </si>
  <si>
    <t>D0386</t>
  </si>
  <si>
    <t>D0387</t>
  </si>
  <si>
    <t>D0388</t>
  </si>
  <si>
    <t>D0389</t>
  </si>
  <si>
    <t>D0392</t>
  </si>
  <si>
    <t>D0393</t>
  </si>
  <si>
    <t>D0394</t>
  </si>
  <si>
    <t>D0395</t>
  </si>
  <si>
    <t>D0396</t>
  </si>
  <si>
    <t>D0397</t>
  </si>
  <si>
    <t>D0398</t>
  </si>
  <si>
    <t>D0400</t>
  </si>
  <si>
    <t>D0402</t>
  </si>
  <si>
    <t>D0403</t>
  </si>
  <si>
    <t>D0404</t>
  </si>
  <si>
    <t>D0405</t>
  </si>
  <si>
    <t>D0407</t>
  </si>
  <si>
    <t>D0408</t>
  </si>
  <si>
    <t>D0409</t>
  </si>
  <si>
    <t>D0410</t>
  </si>
  <si>
    <t>D0411</t>
  </si>
  <si>
    <t>D0412</t>
  </si>
  <si>
    <t>D0413</t>
  </si>
  <si>
    <t>D0415</t>
  </si>
  <si>
    <t>D0416</t>
  </si>
  <si>
    <t>D0417</t>
  </si>
  <si>
    <t>D0418</t>
  </si>
  <si>
    <t>D0419</t>
  </si>
  <si>
    <t>D0420</t>
  </si>
  <si>
    <t>D0421</t>
  </si>
  <si>
    <t>D0422</t>
  </si>
  <si>
    <t>D0423</t>
  </si>
  <si>
    <t>D0426</t>
  </si>
  <si>
    <t>D0428</t>
  </si>
  <si>
    <t>D0429</t>
  </si>
  <si>
    <t>D0430</t>
  </si>
  <si>
    <t>D0431</t>
  </si>
  <si>
    <t>D0432</t>
  </si>
  <si>
    <t>D0434</t>
  </si>
  <si>
    <t>D0435</t>
  </si>
  <si>
    <t>D0436</t>
  </si>
  <si>
    <t>D0437</t>
  </si>
  <si>
    <t>D0438</t>
  </si>
  <si>
    <t>D0439</t>
  </si>
  <si>
    <t>D0440</t>
  </si>
  <si>
    <t>D0443</t>
  </si>
  <si>
    <t>D0445</t>
  </si>
  <si>
    <t>D0446</t>
  </si>
  <si>
    <t>D0447</t>
  </si>
  <si>
    <t>D0448</t>
  </si>
  <si>
    <t>D0449</t>
  </si>
  <si>
    <t>D0450</t>
  </si>
  <si>
    <t>D0452</t>
  </si>
  <si>
    <t>D0453</t>
  </si>
  <si>
    <t>D0454</t>
  </si>
  <si>
    <t>D0456</t>
  </si>
  <si>
    <t>D0457</t>
  </si>
  <si>
    <t>D0458</t>
  </si>
  <si>
    <t>D0459</t>
  </si>
  <si>
    <t>D0460</t>
  </si>
  <si>
    <t>D0461</t>
  </si>
  <si>
    <t>D0462</t>
  </si>
  <si>
    <t>D0463</t>
  </si>
  <si>
    <t>D0464</t>
  </si>
  <si>
    <t>D0465</t>
  </si>
  <si>
    <t>D0466</t>
  </si>
  <si>
    <t>D0467</t>
  </si>
  <si>
    <t>D0469</t>
  </si>
  <si>
    <t>D0470</t>
  </si>
  <si>
    <t>D0471</t>
  </si>
  <si>
    <t>D0473</t>
  </si>
  <si>
    <t>D0475</t>
  </si>
  <si>
    <t>D0477</t>
  </si>
  <si>
    <t>D0479</t>
  </si>
  <si>
    <t>D0480</t>
  </si>
  <si>
    <t>D0481</t>
  </si>
  <si>
    <t>D0482</t>
  </si>
  <si>
    <t>D0483</t>
  </si>
  <si>
    <t>D0484</t>
  </si>
  <si>
    <t>D0487</t>
  </si>
  <si>
    <t>D0489</t>
  </si>
  <si>
    <t>D0490</t>
  </si>
  <si>
    <t>D0491</t>
  </si>
  <si>
    <t>D0492</t>
  </si>
  <si>
    <t>D0493</t>
  </si>
  <si>
    <t>D0494</t>
  </si>
  <si>
    <t>D0495</t>
  </si>
  <si>
    <t>D0497</t>
  </si>
  <si>
    <t>D0498</t>
  </si>
  <si>
    <t>D0499</t>
  </si>
  <si>
    <t>D0500</t>
  </si>
  <si>
    <t>D0501</t>
  </si>
  <si>
    <t>D0503</t>
  </si>
  <si>
    <t>D0504</t>
  </si>
  <si>
    <t>D0505</t>
  </si>
  <si>
    <t>D0506</t>
  </si>
  <si>
    <t>D0507</t>
  </si>
  <si>
    <t>D0508</t>
  </si>
  <si>
    <t>D0509</t>
  </si>
  <si>
    <t>D0511</t>
  </si>
  <si>
    <t>D0512</t>
  </si>
  <si>
    <t>S0610</t>
  </si>
  <si>
    <t>Value if 6Aand6BBothMet - YES</t>
  </si>
  <si>
    <t>Value if 6Aand6BBothMet - NO</t>
  </si>
  <si>
    <t>Other Potential Sources of Revenue</t>
  </si>
  <si>
    <r>
      <t xml:space="preserve">Expenditures
</t>
    </r>
    <r>
      <rPr>
        <sz val="11"/>
        <color theme="0"/>
        <rFont val="Arial"/>
        <family val="2"/>
      </rPr>
      <t xml:space="preserve">List all expendtiures here. 
</t>
    </r>
    <r>
      <rPr>
        <i/>
        <sz val="11"/>
        <color theme="0"/>
        <rFont val="Arial"/>
        <family val="2"/>
      </rPr>
      <t xml:space="preserve">Include each staff position on a separate line-item, or include annual salaries/rates for each position Column M description. </t>
    </r>
  </si>
  <si>
    <t>Value if AUG:</t>
  </si>
  <si>
    <t>The Kansas State Board of Education will consider approval of the district’s Preschool-Aged At-Risk program for the 2021-22 school year in August.</t>
  </si>
  <si>
    <t>Demo 1</t>
  </si>
  <si>
    <t>Demo 2</t>
  </si>
  <si>
    <t>Demo 3</t>
  </si>
  <si>
    <t>Demo 4</t>
  </si>
  <si>
    <t>Demo 5</t>
  </si>
  <si>
    <t>D001 Demo 1</t>
  </si>
  <si>
    <t>D002 Demo 2</t>
  </si>
  <si>
    <t>D003 Demo 3</t>
  </si>
  <si>
    <t>D004 Demo 4</t>
  </si>
  <si>
    <t>D005 Demo 5</t>
  </si>
  <si>
    <t>Is the grant applicant a school district?</t>
  </si>
  <si>
    <t>Kansas Preschool Pilot / Early Childhood Block Grant Request</t>
  </si>
  <si>
    <t>Personnel (Salaries)</t>
  </si>
  <si>
    <t>Personnel (Benefits)</t>
  </si>
  <si>
    <t>Travel &amp; Subsistence</t>
  </si>
  <si>
    <t>Furniture &amp; Equipment</t>
  </si>
  <si>
    <t>Supplies</t>
  </si>
  <si>
    <t>Contractual</t>
  </si>
  <si>
    <t>Staff Education &amp; Training</t>
  </si>
  <si>
    <t>Building, Space &amp; Maintenance</t>
  </si>
  <si>
    <t>Indirect Costs (cannot exceed 8%)</t>
  </si>
  <si>
    <r>
      <t xml:space="preserve">Cost Category
</t>
    </r>
    <r>
      <rPr>
        <sz val="11"/>
        <color theme="0"/>
        <rFont val="Arial"/>
        <family val="2"/>
      </rPr>
      <t>Select from drop-down.</t>
    </r>
  </si>
  <si>
    <t>Expenditures by Cost Category</t>
  </si>
  <si>
    <t>Forecasted Revenue</t>
  </si>
  <si>
    <r>
      <rPr>
        <b/>
        <i/>
        <sz val="12"/>
        <color theme="1"/>
        <rFont val="Arial"/>
        <family val="2"/>
      </rPr>
      <t xml:space="preserve">For districts: </t>
    </r>
    <r>
      <rPr>
        <sz val="12"/>
        <color theme="1"/>
        <rFont val="Arial"/>
        <family val="2"/>
      </rPr>
      <t>Please describe how your district has reinvested revenue generated from preschoolers counted in the school finance formula, categorical aid, and federal Head Start grants before requesting this grant funding:</t>
    </r>
    <r>
      <rPr>
        <b/>
        <sz val="12"/>
        <color theme="1"/>
        <rFont val="Arial"/>
        <family val="2"/>
      </rPr>
      <t xml:space="preserve">
</t>
    </r>
    <r>
      <rPr>
        <b/>
        <i/>
        <sz val="12"/>
        <color theme="1"/>
        <rFont val="Arial"/>
        <family val="2"/>
      </rPr>
      <t>For other applicants:</t>
    </r>
    <r>
      <rPr>
        <i/>
        <sz val="12"/>
        <color theme="1"/>
        <rFont val="Arial"/>
        <family val="2"/>
      </rPr>
      <t xml:space="preserve"> </t>
    </r>
    <r>
      <rPr>
        <sz val="12"/>
        <color theme="1"/>
        <rFont val="Arial"/>
        <family val="2"/>
      </rPr>
      <t>Please describe how you have reinvested other available sources of funding before requesting this grant funding:</t>
    </r>
  </si>
  <si>
    <t>Other Direct Costs</t>
  </si>
  <si>
    <t>Other direct costs</t>
  </si>
  <si>
    <t>Other revenue:</t>
  </si>
  <si>
    <t xml:space="preserve">Corresponds to </t>
  </si>
  <si>
    <t>Depends on the service - may  be several of the cost categories</t>
  </si>
  <si>
    <r>
      <rPr>
        <b/>
        <sz val="11"/>
        <color theme="1"/>
        <rFont val="Calibri"/>
        <family val="2"/>
        <scheme val="minor"/>
      </rPr>
      <t>2400</t>
    </r>
    <r>
      <rPr>
        <sz val="11"/>
        <color theme="1"/>
        <rFont val="Calibri"/>
        <family val="2"/>
        <scheme val="minor"/>
      </rPr>
      <t xml:space="preserve"> - Support Services - School Administration</t>
    </r>
  </si>
  <si>
    <t>Personnel (Salaries), Personnel (Benefits)</t>
  </si>
  <si>
    <r>
      <t xml:space="preserve">Total revenue from all sources </t>
    </r>
    <r>
      <rPr>
        <b/>
        <sz val="12"/>
        <color theme="1"/>
        <rFont val="Arial"/>
        <family val="2"/>
      </rPr>
      <t>except</t>
    </r>
    <r>
      <rPr>
        <sz val="12"/>
        <color theme="1"/>
        <rFont val="Arial"/>
        <family val="2"/>
      </rPr>
      <t xml:space="preserve"> Kansas Preschool Pilot / Early Childhood Block Grant:</t>
    </r>
  </si>
  <si>
    <t xml:space="preserve">Applicant: </t>
  </si>
  <si>
    <t>If no, type applicant name:</t>
  </si>
  <si>
    <t>State Performance Plan data for Indicator 6: Early Childhood Least Restrictive Environments:</t>
  </si>
  <si>
    <t>Is the district a current Kansas Preschool Pilot grantee?</t>
  </si>
  <si>
    <t>State at-risk funding (generated by preschool students)</t>
  </si>
  <si>
    <t>What FTE of other preschool staff are claimed for categorical aid reimbursement?</t>
  </si>
  <si>
    <t>Budget Justification (for grant applicants): Please describe how you determined (calculated) estimated enrollment:</t>
  </si>
  <si>
    <t>Budget Justification (for grant applicants): Please describe how you determined (calculated) estimated FTE claimed for categorical aid reimbursement:</t>
  </si>
  <si>
    <r>
      <t xml:space="preserve">Program
</t>
    </r>
    <r>
      <rPr>
        <i/>
        <sz val="11"/>
        <color theme="0"/>
        <rFont val="Arial"/>
        <family val="2"/>
      </rPr>
      <t>Grantees with multiple programs will differentiate here (should correspond to what grantees are showing in logic model and what is being described in application)</t>
    </r>
  </si>
  <si>
    <t>N/A</t>
  </si>
  <si>
    <t>For Reference: Early Childhood Block Grant Allowable Uses Updated 10-19-2021</t>
  </si>
  <si>
    <r>
      <t xml:space="preserve">General Fund &amp; Supplemental General Fund </t>
    </r>
    <r>
      <rPr>
        <sz val="10"/>
        <rFont val="Arial"/>
        <family val="2"/>
      </rPr>
      <t>(excluding transfers)</t>
    </r>
  </si>
  <si>
    <r>
      <t xml:space="preserve">For Reference - Districts with an Approved Preschool-Aged At-Risk program for 21-22 </t>
    </r>
    <r>
      <rPr>
        <b/>
        <sz val="11"/>
        <color rgb="FFFF0000"/>
        <rFont val="Arial"/>
        <family val="2"/>
      </rPr>
      <t>as of October 2021</t>
    </r>
  </si>
  <si>
    <t>KSBOE approved Preschool-Aged At-Risk program in October 2021?</t>
  </si>
  <si>
    <r>
      <t xml:space="preserve">Guidance for using this Excel template: 
</t>
    </r>
    <r>
      <rPr>
        <sz val="14"/>
        <color rgb="FF12284C"/>
        <rFont val="Arial"/>
        <family val="2"/>
      </rPr>
      <t>Users should only edit cells that are highlighted in yellow. Begin by filling out "Is the grant applicant a school district?" (Cell B6) and either "If no, type applicant name" (Cell B7) or "District Number" (Cell B8) on this page to auto-populate other fields in the workbook. 
There is data validation in some of the columns to ensure users provide answers in the correct format - please provide answers from the allowable list of drop down options.</t>
    </r>
  </si>
  <si>
    <t>Background preschool program information for school districts:</t>
  </si>
  <si>
    <t>Child and Adult Care Food Program (CACFP) / National School Lunch Program (NSLP):</t>
  </si>
  <si>
    <t>Kansas Preschool Pilot / Early Childhood Block Grant Budget Template</t>
  </si>
  <si>
    <t>2021-2022 School Year (State Fiscal Year 2022) Budgeted Expenditures - optional for applicants</t>
  </si>
  <si>
    <t>2022-2023 School Year (State Fiscal Year 2023) Budgeted Expenditures - required for applicants</t>
  </si>
  <si>
    <t>Transportation Weighting and/or Reimbursement:</t>
  </si>
  <si>
    <t>KPP/ECBG Grant Request</t>
  </si>
  <si>
    <t>At-Risk 
(K-12)</t>
  </si>
  <si>
    <t>Preschool-Aged 
At-Risk</t>
  </si>
  <si>
    <t>Revenue Generated 
2021-2022</t>
  </si>
  <si>
    <t>Revenue Generated 
2022-2023</t>
  </si>
  <si>
    <r>
      <rPr>
        <b/>
        <sz val="12"/>
        <color theme="1"/>
        <rFont val="Arial"/>
        <family val="2"/>
      </rPr>
      <t>Total preschool students enrolled for 2021-2022</t>
    </r>
    <r>
      <rPr>
        <b/>
        <vertAlign val="superscript"/>
        <sz val="12"/>
        <color theme="1"/>
        <rFont val="Arial"/>
        <family val="2"/>
      </rPr>
      <t>1</t>
    </r>
    <r>
      <rPr>
        <b/>
        <sz val="12"/>
        <color theme="1"/>
        <rFont val="Arial"/>
        <family val="2"/>
      </rPr>
      <t>:</t>
    </r>
    <r>
      <rPr>
        <sz val="12"/>
        <color theme="1"/>
        <rFont val="Arial"/>
        <family val="2"/>
      </rPr>
      <t xml:space="preserve">
</t>
    </r>
    <r>
      <rPr>
        <i/>
        <sz val="10"/>
        <color theme="1"/>
        <rFont val="Arial"/>
        <family val="2"/>
      </rPr>
      <t xml:space="preserve">1. 4-year-old Preschool-Aged At-Risk students plus preschool students with IEPs plus other preschool students
</t>
    </r>
  </si>
  <si>
    <r>
      <t>State enrollment aid (Preschool-Aged At-Risk)</t>
    </r>
    <r>
      <rPr>
        <b/>
        <vertAlign val="superscript"/>
        <sz val="12"/>
        <color theme="1"/>
        <rFont val="Arial"/>
        <family val="2"/>
      </rPr>
      <t>2</t>
    </r>
  </si>
  <si>
    <r>
      <t>State enrollment aid (preschool students with IEPs)</t>
    </r>
    <r>
      <rPr>
        <b/>
        <vertAlign val="superscript"/>
        <sz val="12"/>
        <color theme="1"/>
        <rFont val="Arial"/>
        <family val="2"/>
      </rPr>
      <t>2</t>
    </r>
  </si>
  <si>
    <t>2. 4-year-old Preschool-Aged At-Risk students and preschool students with IEPs each count as ½ student (0.5FTE) in calculating enrollment and accompanying weightings.</t>
  </si>
  <si>
    <r>
      <rPr>
        <b/>
        <sz val="12"/>
        <color theme="1"/>
        <rFont val="Arial"/>
        <family val="2"/>
      </rPr>
      <t>Total preschool students forecasted for 2022-2023</t>
    </r>
    <r>
      <rPr>
        <b/>
        <vertAlign val="superscript"/>
        <sz val="12"/>
        <color theme="1"/>
        <rFont val="Arial"/>
        <family val="2"/>
      </rPr>
      <t>6</t>
    </r>
    <r>
      <rPr>
        <b/>
        <sz val="12"/>
        <color theme="1"/>
        <rFont val="Arial"/>
        <family val="2"/>
      </rPr>
      <t>:</t>
    </r>
    <r>
      <rPr>
        <sz val="12"/>
        <color theme="1"/>
        <rFont val="Arial"/>
        <family val="2"/>
      </rPr>
      <t xml:space="preserve">
</t>
    </r>
    <r>
      <rPr>
        <i/>
        <sz val="10"/>
        <color theme="1"/>
        <rFont val="Arial"/>
        <family val="2"/>
      </rPr>
      <t xml:space="preserve">6. 4-year-old Preschool-Aged At-Risk students plus preschool students with IEPs plus other preschool students
</t>
    </r>
  </si>
  <si>
    <r>
      <t>State enrollment aid (Preschool-Aged At-Risk)</t>
    </r>
    <r>
      <rPr>
        <b/>
        <vertAlign val="superscript"/>
        <sz val="12"/>
        <color theme="1"/>
        <rFont val="Arial"/>
        <family val="2"/>
      </rPr>
      <t>7</t>
    </r>
    <r>
      <rPr>
        <b/>
        <sz val="12"/>
        <color theme="1"/>
        <rFont val="Arial"/>
        <family val="2"/>
      </rPr>
      <t>:</t>
    </r>
  </si>
  <si>
    <r>
      <t>State enrollment aid (preschool students with IEPs)</t>
    </r>
    <r>
      <rPr>
        <b/>
        <vertAlign val="superscript"/>
        <sz val="12"/>
        <color theme="1"/>
        <rFont val="Arial"/>
        <family val="2"/>
      </rPr>
      <t>7</t>
    </r>
    <r>
      <rPr>
        <b/>
        <sz val="12"/>
        <color theme="1"/>
        <rFont val="Arial"/>
        <family val="2"/>
      </rPr>
      <t>:</t>
    </r>
  </si>
  <si>
    <t>7. 4-year-old Preschool-Aged At-Risk students and preschool students with IEPs each count as ½ student (0.5FTE) in calculating enrollment and accompanying weightings.</t>
  </si>
  <si>
    <t>State at-risk funding (generated by preschool students):</t>
  </si>
  <si>
    <r>
      <t>Total number of preschoolers counted for state at-risk funding</t>
    </r>
    <r>
      <rPr>
        <b/>
        <vertAlign val="superscript"/>
        <sz val="12"/>
        <color theme="1"/>
        <rFont val="Arial"/>
        <family val="2"/>
      </rPr>
      <t>8</t>
    </r>
    <r>
      <rPr>
        <b/>
        <sz val="12"/>
        <color theme="1"/>
        <rFont val="Arial"/>
        <family val="2"/>
      </rPr>
      <t>:</t>
    </r>
  </si>
  <si>
    <t>8. 4-year-old Preschool-Aged At-Risk students who qualify for free meals plus preschool students with IEPs who qualify for free meals. The at-risk student weighting is calculated by first determining the number of students eligible for free meals included in the  district enrollment and multiplying by 0.484 (may be higher depending on high-density at-risk).</t>
  </si>
  <si>
    <t>Requested Kansas Preschool Pilot / Early Childhood Block Grant 2022-23 grant funding:</t>
  </si>
  <si>
    <t>The applicant is proposing reinvesting less than 75% of the revenue generated by other sources.</t>
  </si>
  <si>
    <t xml:space="preserve">The applicant is proposing reinvesting at least 75% of the revenue generated by other sources. </t>
  </si>
  <si>
    <t>The applicant's proposed investment is equal to the revenue generated by other sources.</t>
  </si>
  <si>
    <t xml:space="preserve">The applicant's proposed investment in preschool is greater than the revenue generated by other sources. </t>
  </si>
  <si>
    <r>
      <t xml:space="preserve">For Reference - Indicator 6 Early Childhood Least Restrictive Environment Met State Targets for FFY 2020 - </t>
    </r>
    <r>
      <rPr>
        <b/>
        <sz val="11"/>
        <color rgb="FFFF0000"/>
        <rFont val="Arial"/>
        <family val="2"/>
      </rPr>
      <t>August 11, 2021</t>
    </r>
    <r>
      <rPr>
        <b/>
        <sz val="11"/>
        <color theme="1"/>
        <rFont val="Arial"/>
        <family val="2"/>
      </rPr>
      <t xml:space="preserve"> - </t>
    </r>
    <r>
      <rPr>
        <b/>
        <i/>
        <sz val="11"/>
        <color theme="1"/>
        <rFont val="Arial"/>
        <family val="2"/>
      </rPr>
      <t>Districts can visit ksdetasn.org to log in to view Current Kansas APR Reports</t>
    </r>
  </si>
  <si>
    <t>2020</t>
  </si>
  <si>
    <t>District ID FFY2020</t>
  </si>
  <si>
    <t>FFY2020 6Aand6BBothMet</t>
  </si>
  <si>
    <t>Indicator FFY2020</t>
  </si>
  <si>
    <t>Met Target FFY2020</t>
  </si>
  <si>
    <t xml:space="preserve">Congratulations! The district met the State Performance Plan (SPP) targets for both Indicator 6A and 6B: Preschool Environments for Federal Fiscal Year 2020. This measures the extent to which preschoolers with IEPs receive special education and related services in the least restrictive environment. </t>
  </si>
  <si>
    <t xml:space="preserve">The district did not meet the State Performance Plan (SPP) targets for one or both of the Indicators 6A and 6B: Preschool Environments for Federal Fiscal Year 2020. This measures the extent to which preschoolers with IEPs receive special education and related services in the least restrictive environment. Julie Rand (jrand@ksde.org) can provide technical assistance in this area. </t>
  </si>
  <si>
    <t>Kansas Preschool Pilot / Early Childhood Block Grant Revenue Calculator and Budget Template</t>
  </si>
  <si>
    <t>Kansas Preschool Pilot / Early Childhood Block Grant Revenue Calculator</t>
  </si>
  <si>
    <t xml:space="preserve">Total 2022-23 Expenditures: </t>
  </si>
  <si>
    <t>Data entered on subsequent tabs indicates revenue from other sources of funding will exceed expenditures, allowing the applicant to operate the program without additional funding.</t>
  </si>
  <si>
    <t>Data entered on subsequent tabs indicates sufficient revenue will be available from other sources of funding to support expenditures without needing KPP/ECBG grant funding to supplement gaps.</t>
  </si>
  <si>
    <t>Requested Kansas Preschool Pilot/Early Childhood Block Grant 2022-2023 grant funding</t>
  </si>
  <si>
    <t>Optional to complete budget for 2021-2022; applicants required to complete 2022-23 budget, which begins on row 58 (type first expenditure in this cell A6 to begin)</t>
  </si>
  <si>
    <t>Applicants required to complete 2022-23 budget, which begins here. (type first expenditure in this cell A60 to begin)</t>
  </si>
  <si>
    <r>
      <t xml:space="preserve">Guidance for using this Excel template:
</t>
    </r>
    <r>
      <rPr>
        <sz val="12"/>
        <color rgb="FF12284C"/>
        <rFont val="Arial"/>
        <family val="2"/>
      </rPr>
      <t xml:space="preserve">- Applicants should fill in cells that are highlighted in yellow.
- Applicants may decide whether they complete a budget for 2021-2022; this may be helpful for local planning but will not affect grant review. Applicants are required to complete the budget for 2022-2023, which begins on row 60.
- Districts should include </t>
    </r>
    <r>
      <rPr>
        <b/>
        <sz val="12"/>
        <color rgb="FF12284C"/>
        <rFont val="Arial"/>
        <family val="2"/>
      </rPr>
      <t>all</t>
    </r>
    <r>
      <rPr>
        <sz val="12"/>
        <color rgb="FF12284C"/>
        <rFont val="Arial"/>
        <family val="2"/>
      </rPr>
      <t xml:space="preserve"> costs associated with providing preschool services to </t>
    </r>
    <r>
      <rPr>
        <b/>
        <sz val="12"/>
        <color rgb="FF12284C"/>
        <rFont val="Arial"/>
        <family val="2"/>
      </rPr>
      <t>all</t>
    </r>
    <r>
      <rPr>
        <sz val="12"/>
        <color rgb="FF12284C"/>
        <rFont val="Arial"/>
        <family val="2"/>
      </rPr>
      <t xml:space="preserve"> students enrolled in the district. Include students served by partners (interlocals, special education cooperatives, Head Start, nonprofit agencies, etc.)
-</t>
    </r>
    <r>
      <rPr>
        <b/>
        <sz val="12"/>
        <color rgb="FF12284C"/>
        <rFont val="Arial"/>
        <family val="2"/>
      </rPr>
      <t>Make sure that you select the appropriate Cost Category from the drop-down in Column C.</t>
    </r>
    <r>
      <rPr>
        <sz val="12"/>
        <color rgb="FF12284C"/>
        <rFont val="Arial"/>
        <family val="2"/>
      </rPr>
      <t xml:space="preserve"> Calculations on the Summary tab will not auto-populate without this selection complete.</t>
    </r>
  </si>
  <si>
    <t>Totals</t>
  </si>
  <si>
    <t>Overview 2022-2023</t>
  </si>
  <si>
    <t>Overview 2021-2022</t>
  </si>
  <si>
    <t>Applicant and District</t>
  </si>
  <si>
    <t>Start Here</t>
  </si>
  <si>
    <t>District Data</t>
  </si>
  <si>
    <r>
      <t>Categorical Aid Reimbursement</t>
    </r>
    <r>
      <rPr>
        <b/>
        <vertAlign val="superscript"/>
        <sz val="12"/>
        <color theme="0"/>
        <rFont val="Arial"/>
        <family val="2"/>
      </rPr>
      <t>4</t>
    </r>
  </si>
  <si>
    <r>
      <t>Categorical Aid Reimbursement</t>
    </r>
    <r>
      <rPr>
        <b/>
        <vertAlign val="superscript"/>
        <sz val="12"/>
        <color theme="0"/>
        <rFont val="Arial"/>
        <family val="2"/>
      </rPr>
      <t>6</t>
    </r>
  </si>
  <si>
    <t>Budget Justification - Enrollment</t>
  </si>
  <si>
    <t>Budget Justification - FTE for Categorical Aid</t>
  </si>
  <si>
    <t>Amount</t>
  </si>
  <si>
    <t>Budget Justification - Reinvested Revenue</t>
  </si>
  <si>
    <r>
      <t xml:space="preserve">The purpose of this Revenue Calculator and Budget Template is to allow Kansas Preschool Pilot and Early Childhood Block Grant applicants to estimate revenue and request grant funding for 2022-2023.
</t>
    </r>
    <r>
      <rPr>
        <sz val="14"/>
        <color rgb="FF12284C"/>
        <rFont val="Arial"/>
        <family val="2"/>
      </rPr>
      <t xml:space="preserve">Districts are not limited to spending the amount of funding generated by preschool students on preschool, nor are they required to spend all state aid generated by preschool students on preschool programming. </t>
    </r>
    <r>
      <rPr>
        <b/>
        <sz val="14"/>
        <color rgb="FF12284C"/>
        <rFont val="Arial"/>
        <family val="2"/>
      </rPr>
      <t xml:space="preserve">However, for the 2022-2023 Kansas Preschool Pilot grant/Early Childhood Block Grant, districts applying for funds will use this template to first demonstrate that they are reinvesting other available sources of funding (state enrollment aid and accompanying weightings, special education funds, federal Head Start grants) into their preschool programs </t>
    </r>
    <r>
      <rPr>
        <b/>
        <u/>
        <sz val="14"/>
        <color rgb="FF12284C"/>
        <rFont val="Arial"/>
        <family val="2"/>
      </rPr>
      <t>before</t>
    </r>
    <r>
      <rPr>
        <b/>
        <sz val="14"/>
        <color rgb="FF12284C"/>
        <rFont val="Arial"/>
        <family val="2"/>
      </rPr>
      <t xml:space="preserve"> requesting Kansas Preschool Pilot/Early Childhood Block Grant funding to supplement gaps. </t>
    </r>
  </si>
  <si>
    <t>The following worksheets are hidden tables that pre-populate entries on the previous pages. Users do not need to use this or subsequent worksheets.</t>
  </si>
  <si>
    <t>2021-2022 Revenue Forecast</t>
  </si>
  <si>
    <t>2022-2023  Revenue Forecast</t>
  </si>
  <si>
    <r>
      <t xml:space="preserve">Districts should complete both the 2021-2022 and 2022-2023 Revenue Forecasts. Districts must include all preschool students enrolled in the district. Include students served by partners (interlocals, special education cooperatives, Head Start, nonprofit agencies, etc.). Districts may choose not to include some services (like transportation) in their preschool revenue calculator and budget. </t>
    </r>
    <r>
      <rPr>
        <b/>
        <i/>
        <sz val="12"/>
        <color rgb="FF12284C"/>
        <rFont val="Arial"/>
        <family val="2"/>
      </rPr>
      <t>If your district is requesting Kansas Preschool Pilot/Early Childhood Block Grant funding for services like transportation, ESOL, meals and snacks, etc., forecast the associated revenue source(s) below.</t>
    </r>
    <r>
      <rPr>
        <i/>
        <sz val="12"/>
        <color rgb="FF12284C"/>
        <rFont val="Arial"/>
        <family val="2"/>
      </rPr>
      <t xml:space="preserve">
Applicants that are not districts are not required to forecast revenue associated with the school finance formula, but should complete the "Other Potential Sources of Revenue" used to support the grant proposal for 2022-2023. </t>
    </r>
  </si>
  <si>
    <r>
      <t xml:space="preserve">For reference: Kansas Preschool Pilot 21-22 grant award - </t>
    </r>
    <r>
      <rPr>
        <b/>
        <sz val="11"/>
        <color rgb="FFFF0000"/>
        <rFont val="Arial"/>
        <family val="2"/>
      </rPr>
      <t>Updated 10-29-21</t>
    </r>
  </si>
  <si>
    <t>Categorical Aid Generated</t>
  </si>
  <si>
    <t>FTE</t>
  </si>
  <si>
    <t>Justification</t>
  </si>
  <si>
    <t>Updated 11-29-2021</t>
  </si>
  <si>
    <t>How many 3- and 4-year-old Preschool-Aged At-Risk students are enrolled?</t>
  </si>
  <si>
    <t>Kansas Preschool Pilot</t>
  </si>
  <si>
    <r>
      <t>All Other Gifts &amp; Grants</t>
    </r>
    <r>
      <rPr>
        <sz val="10"/>
        <rFont val="Arial"/>
        <family val="2"/>
      </rPr>
      <t xml:space="preserve"> (including Early Childhood Block Grant for 2021-22)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</si>
</sst>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_(&quot;$&quot;* #,##0_);_(&quot;$&quot;* \(#,##0\);_(&quot;$&quot;* &quot;-&quot;??_);_(@_)"/>
    <numFmt numFmtId="166" formatCode="&quot;$&quot;#,##0"/>
    <numFmt numFmtId="167" formatCode="&quot;$&quot;#,##0.00"/>
    <numFmt numFmtId="168" formatCode="_(&quot;$&quot;* #,##0.0_);_(&quot;$&quot;* \(#,##0.0\);_(&quot;$&quot;* &quot;-&quot;?_);_(@_)"/>
  </numFmts>
  <fonts count="66"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10"/>
      <color theme="1"/>
      <name val="Arial"/>
      <family val="2"/>
    </font>
    <font>
      <b/>
      <sz val="11"/>
      <color theme="1"/>
      <name val="Arial"/>
      <family val="2"/>
    </font>
    <font>
      <b/>
      <sz val="11"/>
      <color rgb="FFFF0000"/>
      <name val="Arial"/>
      <family val="2"/>
    </font>
    <font>
      <sz val="11"/>
      <color theme="1"/>
      <name val="Arial"/>
      <family val="2"/>
    </font>
    <font>
      <b/>
      <u/>
      <sz val="11"/>
      <color indexed="8"/>
      <name val="Arial"/>
      <family val="2"/>
    </font>
    <font>
      <b/>
      <u/>
      <sz val="11"/>
      <color theme="1"/>
      <name val="Arial"/>
      <family val="2"/>
    </font>
    <font>
      <b/>
      <sz val="11"/>
      <color indexed="8"/>
      <name val="Arial"/>
      <family val="2"/>
    </font>
    <font>
      <sz val="11"/>
      <color indexed="8"/>
      <name val="Arial"/>
      <family val="2"/>
    </font>
    <font>
      <b/>
      <sz val="12"/>
      <color theme="1"/>
      <name val="Arial"/>
      <family val="2"/>
    </font>
    <font>
      <sz val="12"/>
      <color theme="1"/>
      <name val="Arial"/>
      <family val="2"/>
    </font>
    <font>
      <b/>
      <sz val="12"/>
      <name val="Arial"/>
      <family val="2"/>
    </font>
    <font>
      <i/>
      <sz val="12"/>
      <color theme="1"/>
      <name val="Arial"/>
      <family val="2"/>
    </font>
    <font>
      <b/>
      <i/>
      <sz val="12"/>
      <color theme="1"/>
      <name val="Arial"/>
      <family val="2"/>
    </font>
    <font>
      <sz val="12"/>
      <name val="Arial"/>
      <family val="2"/>
    </font>
    <font>
      <i/>
      <sz val="11"/>
      <color theme="1"/>
      <name val="Arial"/>
      <family val="2"/>
    </font>
    <font>
      <i/>
      <sz val="10"/>
      <color theme="1"/>
      <name val="Arial"/>
      <family val="2"/>
    </font>
    <font>
      <i/>
      <u/>
      <sz val="10"/>
      <color theme="10"/>
      <name val="Arial"/>
      <family val="2"/>
    </font>
    <font>
      <sz val="11"/>
      <color rgb="FF000000"/>
      <name val="Arial"/>
      <family val="2"/>
    </font>
    <font>
      <b/>
      <sz val="11"/>
      <color rgb="FF000000"/>
      <name val="Arial"/>
      <family val="2"/>
    </font>
    <font>
      <b/>
      <sz val="12"/>
      <color theme="0"/>
      <name val="Arial"/>
      <family val="2"/>
    </font>
    <font>
      <b/>
      <sz val="12"/>
      <color rgb="FF12284C"/>
      <name val="Arial"/>
      <family val="2"/>
    </font>
    <font>
      <b/>
      <sz val="12"/>
      <color rgb="FFD50032"/>
      <name val="Arial"/>
      <family val="2"/>
    </font>
    <font>
      <sz val="12"/>
      <color rgb="FF12284C"/>
      <name val="Arial"/>
      <family val="2"/>
    </font>
    <font>
      <b/>
      <i/>
      <sz val="12"/>
      <color rgb="FFFF0000"/>
      <name val="Arial"/>
      <family val="2"/>
    </font>
    <font>
      <b/>
      <sz val="11"/>
      <color theme="1"/>
      <name val="Calibri"/>
      <family val="2"/>
      <scheme val="minor"/>
    </font>
    <font>
      <b/>
      <sz val="14"/>
      <color theme="0"/>
      <name val="Arial"/>
      <family val="2"/>
    </font>
    <font>
      <sz val="11"/>
      <color theme="0"/>
      <name val="Arial"/>
      <family val="2"/>
    </font>
    <font>
      <i/>
      <sz val="12"/>
      <color rgb="FF12284C"/>
      <name val="Arial"/>
      <family val="2"/>
    </font>
    <font>
      <b/>
      <i/>
      <sz val="12"/>
      <color rgb="FF12284C"/>
      <name val="Arial"/>
      <family val="2"/>
    </font>
    <font>
      <sz val="12"/>
      <color theme="0"/>
      <name val="Arial"/>
      <family val="2"/>
    </font>
    <font>
      <i/>
      <sz val="11"/>
      <color theme="0"/>
      <name val="Arial"/>
      <family val="2"/>
    </font>
    <font>
      <b/>
      <sz val="12"/>
      <color rgb="FF000000"/>
      <name val="Calibri"/>
      <family val="2"/>
      <scheme val="minor"/>
    </font>
    <font>
      <b/>
      <sz val="11"/>
      <color rgb="FF000000"/>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vertAlign val="superscript"/>
      <sz val="12"/>
      <color theme="1"/>
      <name val="Arial"/>
      <family val="2"/>
    </font>
    <font>
      <b/>
      <vertAlign val="superscript"/>
      <sz val="12"/>
      <color theme="1"/>
      <name val="Arial"/>
      <family val="2"/>
    </font>
    <font>
      <b/>
      <sz val="11"/>
      <color rgb="FFD50032"/>
      <name val="Calibri"/>
      <family val="2"/>
      <scheme val="minor"/>
    </font>
    <font>
      <b/>
      <sz val="12"/>
      <color rgb="FFFF0000"/>
      <name val="Arial"/>
      <family val="2"/>
    </font>
    <font>
      <b/>
      <sz val="14"/>
      <name val="Arial"/>
      <family val="2"/>
    </font>
    <font>
      <i/>
      <sz val="12"/>
      <color rgb="FFFF0000"/>
      <name val="Arial"/>
      <family val="2"/>
    </font>
    <font>
      <b/>
      <sz val="11"/>
      <color theme="0"/>
      <name val="Arial"/>
      <family val="2"/>
    </font>
    <font>
      <b/>
      <sz val="16"/>
      <color theme="1"/>
      <name val="Arial"/>
      <family val="2"/>
    </font>
    <font>
      <sz val="16"/>
      <color theme="1"/>
      <name val="Arial"/>
      <family val="2"/>
    </font>
    <font>
      <b/>
      <sz val="20"/>
      <color theme="0"/>
      <name val="Arial"/>
      <family val="2"/>
    </font>
    <font>
      <b/>
      <sz val="14"/>
      <color rgb="FF12284C"/>
      <name val="Arial"/>
      <family val="2"/>
    </font>
    <font>
      <b/>
      <sz val="16"/>
      <color rgb="FF12284C"/>
      <name val="Arial"/>
      <family val="2"/>
    </font>
    <font>
      <sz val="14"/>
      <color rgb="FF12284C"/>
      <name val="Arial"/>
      <family val="2"/>
    </font>
    <font>
      <b/>
      <u/>
      <sz val="14"/>
      <color rgb="FF12284C"/>
      <name val="Arial"/>
      <family val="2"/>
    </font>
    <font>
      <b/>
      <i/>
      <sz val="11"/>
      <color theme="1"/>
      <name val="Arial"/>
      <family val="2"/>
    </font>
    <font>
      <b/>
      <i/>
      <sz val="11"/>
      <color theme="1"/>
      <name val="Calibri"/>
      <family val="2"/>
      <scheme val="minor"/>
    </font>
    <font>
      <b/>
      <sz val="16"/>
      <name val="Arial"/>
      <family val="2"/>
    </font>
    <font>
      <i/>
      <sz val="12"/>
      <color rgb="FFD50032"/>
      <name val="Arial"/>
      <family val="2"/>
    </font>
    <font>
      <b/>
      <i/>
      <sz val="12"/>
      <color rgb="FFD50032"/>
      <name val="Arial"/>
      <family val="2"/>
    </font>
    <font>
      <i/>
      <sz val="10"/>
      <name val="Arial"/>
      <family val="2"/>
    </font>
    <font>
      <sz val="10"/>
      <color theme="1"/>
      <name val="Calibri"/>
      <family val="2"/>
      <scheme val="minor"/>
    </font>
    <font>
      <b/>
      <sz val="10"/>
      <color theme="1"/>
      <name val="Calibri"/>
      <family val="2"/>
      <scheme val="minor"/>
    </font>
    <font>
      <b/>
      <sz val="16"/>
      <color theme="0"/>
      <name val="Arial"/>
      <family val="2"/>
    </font>
    <font>
      <b/>
      <vertAlign val="superscript"/>
      <sz val="12"/>
      <color theme="0"/>
      <name val="Arial"/>
      <family val="2"/>
    </font>
    <font>
      <b/>
      <i/>
      <sz val="12"/>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A400"/>
        <bgColor indexed="64"/>
      </patternFill>
    </fill>
    <fill>
      <patternFill patternType="solid">
        <fgColor rgb="FF12284C"/>
        <bgColor indexed="64"/>
      </patternFill>
    </fill>
    <fill>
      <patternFill patternType="solid">
        <fgColor rgb="FF005587"/>
        <bgColor indexed="64"/>
      </patternFill>
    </fill>
    <fill>
      <patternFill patternType="solid">
        <fgColor rgb="FFFFD180"/>
        <bgColor indexed="64"/>
      </patternFill>
    </fill>
    <fill>
      <patternFill patternType="solid">
        <fgColor rgb="FF83DACB"/>
        <bgColor indexed="64"/>
      </patternFill>
    </fill>
    <fill>
      <patternFill patternType="solid">
        <fgColor rgb="FFB7312C"/>
        <bgColor indexed="64"/>
      </patternFill>
    </fill>
    <fill>
      <patternFill patternType="solid">
        <fgColor rgb="FFBFD4E1"/>
        <bgColor indexed="64"/>
      </patternFill>
    </fill>
    <fill>
      <patternFill patternType="solid">
        <fgColor rgb="FF80AAC3"/>
        <bgColor indexed="64"/>
      </patternFill>
    </fill>
    <fill>
      <patternFill patternType="solid">
        <fgColor rgb="FFC0C0C0"/>
        <bgColor rgb="FFC0C0C0"/>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3" fillId="0" borderId="0" applyNumberFormat="0" applyFill="0" applyBorder="0" applyAlignment="0" applyProtection="0"/>
    <xf numFmtId="0" fontId="2" fillId="0" borderId="0"/>
  </cellStyleXfs>
  <cellXfs count="315">
    <xf numFmtId="0" fontId="0" fillId="0" borderId="0" xfId="0"/>
    <xf numFmtId="0" fontId="7" fillId="3" borderId="0" xfId="0" applyFont="1" applyFill="1"/>
    <xf numFmtId="0" fontId="5" fillId="3" borderId="0" xfId="0" applyFont="1" applyFill="1" applyAlignment="1">
      <alignment horizontal="centerContinuous"/>
    </xf>
    <xf numFmtId="0" fontId="7" fillId="3" borderId="0" xfId="0" applyFont="1" applyFill="1" applyAlignment="1">
      <alignment horizontal="centerContinuous"/>
    </xf>
    <xf numFmtId="0" fontId="8" fillId="3" borderId="1" xfId="0" applyFont="1" applyFill="1" applyBorder="1" applyAlignment="1" applyProtection="1">
      <alignment vertical="top" wrapText="1" readingOrder="1"/>
      <protection locked="0"/>
    </xf>
    <xf numFmtId="0" fontId="8" fillId="3" borderId="1" xfId="0" applyFont="1" applyFill="1" applyBorder="1" applyAlignment="1" applyProtection="1">
      <alignment vertical="top" readingOrder="1"/>
      <protection locked="0"/>
    </xf>
    <xf numFmtId="0" fontId="9" fillId="3" borderId="1" xfId="0" applyFont="1" applyFill="1" applyBorder="1"/>
    <xf numFmtId="0" fontId="11" fillId="3" borderId="1" xfId="0" applyFont="1" applyFill="1" applyBorder="1" applyAlignment="1" applyProtection="1">
      <alignment vertical="top" readingOrder="1"/>
      <protection locked="0"/>
    </xf>
    <xf numFmtId="0" fontId="7" fillId="3" borderId="1" xfId="0" applyFont="1" applyFill="1" applyBorder="1" applyAlignment="1">
      <alignment horizontal="left"/>
    </xf>
    <xf numFmtId="0" fontId="13" fillId="0" borderId="0" xfId="0" applyFont="1"/>
    <xf numFmtId="0" fontId="17" fillId="7" borderId="1" xfId="4" applyFont="1" applyFill="1" applyBorder="1" applyAlignment="1" applyProtection="1">
      <alignment vertical="center"/>
      <protection locked="0"/>
    </xf>
    <xf numFmtId="1" fontId="17" fillId="10" borderId="1" xfId="5" applyNumberFormat="1" applyFont="1" applyFill="1" applyBorder="1" applyAlignment="1" applyProtection="1">
      <alignment vertical="center"/>
    </xf>
    <xf numFmtId="165" fontId="17" fillId="10" borderId="1" xfId="5" applyNumberFormat="1" applyFont="1" applyFill="1" applyBorder="1" applyAlignment="1" applyProtection="1">
      <alignment vertical="center"/>
    </xf>
    <xf numFmtId="164" fontId="17" fillId="7" borderId="1" xfId="4" applyNumberFormat="1" applyFont="1" applyFill="1" applyBorder="1" applyAlignment="1" applyProtection="1">
      <alignment vertical="center"/>
      <protection locked="0"/>
    </xf>
    <xf numFmtId="165" fontId="17" fillId="10" borderId="1" xfId="1" applyNumberFormat="1" applyFont="1" applyFill="1" applyBorder="1" applyAlignment="1" applyProtection="1">
      <alignment vertical="center"/>
    </xf>
    <xf numFmtId="165" fontId="13" fillId="0" borderId="0" xfId="1" applyNumberFormat="1" applyFont="1"/>
    <xf numFmtId="0" fontId="0" fillId="0" borderId="0" xfId="0" applyFont="1"/>
    <xf numFmtId="1" fontId="14" fillId="10" borderId="0" xfId="5" applyNumberFormat="1" applyFont="1" applyFill="1" applyBorder="1" applyAlignment="1" applyProtection="1">
      <alignment vertical="center"/>
    </xf>
    <xf numFmtId="165" fontId="17" fillId="7" borderId="1" xfId="4" applyNumberFormat="1" applyFont="1" applyFill="1" applyBorder="1" applyAlignment="1" applyProtection="1">
      <alignment vertical="center"/>
      <protection locked="0"/>
    </xf>
    <xf numFmtId="165" fontId="17" fillId="7" borderId="1" xfId="1" applyNumberFormat="1" applyFont="1" applyFill="1" applyBorder="1" applyAlignment="1" applyProtection="1">
      <alignment vertical="center"/>
      <protection locked="0"/>
    </xf>
    <xf numFmtId="0" fontId="5" fillId="0" borderId="0" xfId="0" applyFont="1" applyFill="1" applyBorder="1" applyAlignment="1"/>
    <xf numFmtId="0" fontId="5" fillId="0" borderId="0" xfId="0" applyFont="1" applyFill="1" applyBorder="1" applyAlignment="1">
      <alignment wrapText="1"/>
    </xf>
    <xf numFmtId="0" fontId="22" fillId="0" borderId="0" xfId="0" applyFont="1" applyFill="1" applyBorder="1"/>
    <xf numFmtId="49" fontId="22" fillId="0" borderId="0" xfId="0" applyNumberFormat="1" applyFont="1" applyFill="1" applyBorder="1" applyAlignment="1">
      <alignment horizontal="right"/>
    </xf>
    <xf numFmtId="166" fontId="22" fillId="0" borderId="0" xfId="1" applyNumberFormat="1" applyFont="1" applyFill="1" applyBorder="1"/>
    <xf numFmtId="0" fontId="5" fillId="0" borderId="0" xfId="0" applyFont="1" applyFill="1" applyBorder="1"/>
    <xf numFmtId="0" fontId="7" fillId="0" borderId="0" xfId="0" applyFont="1" applyFill="1" applyBorder="1"/>
    <xf numFmtId="0" fontId="21" fillId="0" borderId="0" xfId="0" applyFont="1" applyFill="1" applyBorder="1"/>
    <xf numFmtId="166" fontId="21" fillId="0" borderId="0" xfId="1" applyNumberFormat="1" applyFont="1" applyFill="1" applyBorder="1"/>
    <xf numFmtId="49" fontId="21" fillId="0" borderId="0" xfId="0" applyNumberFormat="1" applyFont="1" applyFill="1" applyBorder="1" applyAlignment="1">
      <alignment horizontal="right"/>
    </xf>
    <xf numFmtId="167" fontId="21" fillId="0" borderId="0" xfId="0" applyNumberFormat="1" applyFont="1" applyFill="1" applyBorder="1"/>
    <xf numFmtId="0" fontId="7" fillId="0" borderId="0" xfId="0" applyFont="1" applyFill="1" applyBorder="1" applyAlignment="1">
      <alignment wrapText="1"/>
    </xf>
    <xf numFmtId="44" fontId="7" fillId="0" borderId="0" xfId="1" applyFont="1" applyFill="1" applyBorder="1" applyAlignment="1">
      <alignment wrapText="1"/>
    </xf>
    <xf numFmtId="0" fontId="38" fillId="0" borderId="1" xfId="0" applyFont="1" applyFill="1" applyBorder="1"/>
    <xf numFmtId="0" fontId="37" fillId="0" borderId="1" xfId="0" applyFont="1" applyFill="1" applyBorder="1" applyAlignment="1">
      <alignment wrapText="1"/>
    </xf>
    <xf numFmtId="0" fontId="38" fillId="0" borderId="1" xfId="0" applyFont="1" applyFill="1" applyBorder="1" applyAlignment="1">
      <alignment wrapText="1"/>
    </xf>
    <xf numFmtId="0" fontId="37" fillId="0" borderId="1" xfId="0" applyFont="1" applyFill="1" applyBorder="1"/>
    <xf numFmtId="166" fontId="36" fillId="0" borderId="1" xfId="1" applyNumberFormat="1" applyFont="1" applyFill="1" applyBorder="1"/>
    <xf numFmtId="0" fontId="35" fillId="0" borderId="1" xfId="0" applyFont="1" applyFill="1" applyBorder="1" applyAlignment="1">
      <alignment horizontal="center" vertical="center" wrapText="1"/>
    </xf>
    <xf numFmtId="166" fontId="36" fillId="0" borderId="1" xfId="1" applyNumberFormat="1" applyFont="1" applyFill="1" applyBorder="1" applyAlignment="1">
      <alignment wrapText="1"/>
    </xf>
    <xf numFmtId="0" fontId="38" fillId="0" borderId="1" xfId="4" applyFont="1" applyFill="1" applyBorder="1" applyAlignment="1">
      <alignment wrapText="1"/>
    </xf>
    <xf numFmtId="166" fontId="37" fillId="0" borderId="1" xfId="0" applyNumberFormat="1" applyFont="1" applyFill="1" applyBorder="1"/>
    <xf numFmtId="166" fontId="37" fillId="0" borderId="1" xfId="0" applyNumberFormat="1" applyFont="1" applyFill="1" applyBorder="1" applyAlignment="1">
      <alignment wrapText="1"/>
    </xf>
    <xf numFmtId="0" fontId="12" fillId="0" borderId="0" xfId="0" applyFont="1"/>
    <xf numFmtId="0" fontId="28" fillId="0" borderId="0" xfId="0" applyFont="1"/>
    <xf numFmtId="0" fontId="37" fillId="0" borderId="0" xfId="0" applyFont="1" applyFill="1" applyBorder="1"/>
    <xf numFmtId="166" fontId="36" fillId="0" borderId="0" xfId="1" applyNumberFormat="1" applyFont="1" applyFill="1" applyBorder="1"/>
    <xf numFmtId="0" fontId="40" fillId="0" borderId="0" xfId="0" applyFont="1" applyFill="1" applyBorder="1"/>
    <xf numFmtId="167" fontId="37" fillId="0" borderId="0" xfId="0" applyNumberFormat="1" applyFont="1" applyFill="1" applyBorder="1"/>
    <xf numFmtId="0" fontId="7" fillId="0" borderId="1" xfId="0" applyFont="1" applyFill="1" applyBorder="1"/>
    <xf numFmtId="0" fontId="5" fillId="3" borderId="0" xfId="0" applyFont="1" applyFill="1" applyAlignment="1">
      <alignment horizontal="left" vertical="center"/>
    </xf>
    <xf numFmtId="0" fontId="28" fillId="0" borderId="0" xfId="0" applyFont="1" applyAlignment="1">
      <alignment vertical="center"/>
    </xf>
    <xf numFmtId="0" fontId="28" fillId="0" borderId="0" xfId="0" applyFont="1" applyAlignment="1">
      <alignment vertical="center" wrapText="1"/>
    </xf>
    <xf numFmtId="0" fontId="0" fillId="0" borderId="0" xfId="0" applyFont="1" applyAlignment="1">
      <alignment vertical="center"/>
    </xf>
    <xf numFmtId="0" fontId="13" fillId="0" borderId="0" xfId="0" applyFont="1" applyProtection="1"/>
    <xf numFmtId="0" fontId="48" fillId="0" borderId="1" xfId="0" quotePrefix="1" applyFont="1" applyFill="1" applyBorder="1" applyAlignment="1" applyProtection="1">
      <alignment horizontal="right" vertical="center"/>
    </xf>
    <xf numFmtId="0" fontId="48" fillId="0" borderId="1" xfId="0" quotePrefix="1" applyFont="1" applyFill="1" applyBorder="1" applyAlignment="1" applyProtection="1">
      <alignment horizontal="right" vertical="center" wrapText="1"/>
    </xf>
    <xf numFmtId="165" fontId="13" fillId="0" borderId="1" xfId="0" applyNumberFormat="1" applyFont="1" applyFill="1" applyBorder="1" applyAlignment="1" applyProtection="1">
      <alignment horizontal="right" vertical="center"/>
    </xf>
    <xf numFmtId="165" fontId="13" fillId="0" borderId="3" xfId="0" applyNumberFormat="1" applyFont="1" applyFill="1" applyBorder="1" applyAlignment="1" applyProtection="1">
      <alignment horizontal="right" vertical="center"/>
    </xf>
    <xf numFmtId="165" fontId="12" fillId="0" borderId="1" xfId="0" applyNumberFormat="1" applyFont="1" applyFill="1" applyBorder="1" applyAlignment="1" applyProtection="1">
      <alignment horizontal="center" vertical="center"/>
    </xf>
    <xf numFmtId="165" fontId="12" fillId="0" borderId="1" xfId="0" applyNumberFormat="1" applyFont="1" applyFill="1" applyBorder="1" applyAlignment="1" applyProtection="1">
      <alignment vertical="center"/>
    </xf>
    <xf numFmtId="166" fontId="13" fillId="0" borderId="1" xfId="0" applyNumberFormat="1" applyFont="1" applyFill="1" applyBorder="1" applyAlignment="1" applyProtection="1">
      <alignment horizontal="right" vertical="center"/>
    </xf>
    <xf numFmtId="166" fontId="13" fillId="0" borderId="1" xfId="0" applyNumberFormat="1" applyFont="1" applyBorder="1" applyAlignment="1" applyProtection="1">
      <alignment horizontal="right"/>
    </xf>
    <xf numFmtId="0" fontId="23" fillId="6" borderId="1" xfId="0" applyFont="1" applyFill="1" applyBorder="1" applyAlignment="1" applyProtection="1">
      <alignment wrapText="1"/>
    </xf>
    <xf numFmtId="0" fontId="23" fillId="6" borderId="4" xfId="0" applyFont="1" applyFill="1" applyBorder="1" applyAlignment="1" applyProtection="1">
      <alignment wrapText="1"/>
    </xf>
    <xf numFmtId="0" fontId="23" fillId="6" borderId="0" xfId="0" applyFont="1" applyFill="1" applyBorder="1" applyAlignment="1" applyProtection="1">
      <alignment wrapText="1"/>
    </xf>
    <xf numFmtId="0" fontId="12" fillId="0" borderId="0" xfId="0" applyFont="1" applyAlignment="1" applyProtection="1">
      <alignment horizontal="left" vertical="center" wrapText="1"/>
    </xf>
    <xf numFmtId="0" fontId="29" fillId="0" borderId="0" xfId="0" applyFont="1" applyFill="1" applyAlignment="1" applyProtection="1">
      <alignment vertical="center" wrapText="1"/>
    </xf>
    <xf numFmtId="0" fontId="12" fillId="0" borderId="0" xfId="0" applyFont="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vertical="center"/>
    </xf>
    <xf numFmtId="0" fontId="12" fillId="0" borderId="0" xfId="0" applyFont="1" applyAlignment="1" applyProtection="1"/>
    <xf numFmtId="0" fontId="4" fillId="0" borderId="0" xfId="0" applyFont="1" applyProtection="1"/>
    <xf numFmtId="0" fontId="4" fillId="0" borderId="0" xfId="0" applyFont="1" applyAlignment="1" applyProtection="1">
      <alignment vertical="center"/>
    </xf>
    <xf numFmtId="0" fontId="20" fillId="0" borderId="0" xfId="6" applyFont="1" applyAlignment="1" applyProtection="1">
      <alignment vertical="center"/>
    </xf>
    <xf numFmtId="9" fontId="13" fillId="0" borderId="0" xfId="2" applyFont="1" applyAlignment="1" applyProtection="1"/>
    <xf numFmtId="0" fontId="13" fillId="0" borderId="0" xfId="0" applyFont="1" applyAlignment="1" applyProtection="1"/>
    <xf numFmtId="0" fontId="12" fillId="0" borderId="0" xfId="0" applyFont="1" applyAlignment="1" applyProtection="1">
      <alignment horizontal="right" vertical="center"/>
    </xf>
    <xf numFmtId="0" fontId="12" fillId="0" borderId="0" xfId="0" applyFont="1" applyBorder="1" applyAlignment="1" applyProtection="1">
      <alignment horizontal="right" vertical="center" wrapText="1"/>
    </xf>
    <xf numFmtId="0" fontId="19" fillId="0" borderId="0" xfId="0" applyFont="1" applyAlignment="1" applyProtection="1">
      <alignment horizontal="right" vertical="center"/>
    </xf>
    <xf numFmtId="0" fontId="13" fillId="0" borderId="0" xfId="0" applyFont="1" applyFill="1" applyAlignment="1" applyProtection="1"/>
    <xf numFmtId="0" fontId="13" fillId="0" borderId="0" xfId="0" applyFont="1" applyFill="1" applyAlignment="1" applyProtection="1">
      <alignment vertical="center"/>
    </xf>
    <xf numFmtId="165" fontId="17" fillId="0" borderId="0" xfId="4" applyNumberFormat="1" applyFont="1" applyFill="1" applyBorder="1" applyAlignment="1" applyProtection="1">
      <alignment vertical="center"/>
    </xf>
    <xf numFmtId="0" fontId="13" fillId="0" borderId="0" xfId="0" applyFont="1" applyFill="1" applyProtection="1"/>
    <xf numFmtId="0" fontId="19" fillId="0" borderId="0" xfId="0" applyFont="1" applyFill="1" applyAlignment="1" applyProtection="1">
      <alignment horizontal="right" vertical="center" wrapText="1"/>
    </xf>
    <xf numFmtId="0" fontId="4" fillId="7" borderId="1" xfId="0" applyFont="1" applyFill="1" applyBorder="1" applyAlignment="1" applyProtection="1">
      <alignment wrapText="1"/>
      <protection locked="0"/>
    </xf>
    <xf numFmtId="165" fontId="12" fillId="10" borderId="3" xfId="0" applyNumberFormat="1" applyFont="1" applyFill="1" applyBorder="1" applyAlignment="1" applyProtection="1">
      <alignment horizontal="right" vertical="center"/>
    </xf>
    <xf numFmtId="0" fontId="13" fillId="0" borderId="0" xfId="0" applyFont="1" applyAlignment="1">
      <alignment horizontal="right"/>
    </xf>
    <xf numFmtId="0" fontId="13" fillId="0" borderId="0" xfId="0" applyFont="1" applyAlignment="1">
      <alignment horizontal="right" wrapText="1"/>
    </xf>
    <xf numFmtId="0" fontId="12" fillId="0" borderId="0" xfId="0" applyFont="1" applyAlignment="1">
      <alignment horizontal="left"/>
    </xf>
    <xf numFmtId="0" fontId="12" fillId="0" borderId="0" xfId="0" applyFont="1" applyAlignment="1"/>
    <xf numFmtId="165" fontId="13" fillId="7" borderId="3" xfId="1" applyNumberFormat="1" applyFont="1" applyFill="1" applyBorder="1" applyAlignment="1" applyProtection="1">
      <alignment horizontal="right" vertical="center"/>
      <protection locked="0"/>
    </xf>
    <xf numFmtId="0" fontId="7" fillId="3" borderId="1" xfId="0" applyFont="1" applyFill="1" applyBorder="1"/>
    <xf numFmtId="0" fontId="13" fillId="0" borderId="0" xfId="0" applyFont="1" applyAlignment="1" applyProtection="1">
      <alignment horizontal="right" vertical="center"/>
    </xf>
    <xf numFmtId="0" fontId="19" fillId="0" borderId="0" xfId="0" applyFont="1" applyAlignment="1" applyProtection="1">
      <alignment horizontal="right" vertical="center" wrapText="1"/>
    </xf>
    <xf numFmtId="9" fontId="13" fillId="0" borderId="0" xfId="2" applyFont="1" applyAlignment="1" applyProtection="1">
      <alignment horizontal="right" vertical="center"/>
    </xf>
    <xf numFmtId="0" fontId="12" fillId="0" borderId="0" xfId="0" applyFont="1" applyAlignment="1" applyProtection="1">
      <alignment horizontal="right" vertical="center" wrapText="1"/>
    </xf>
    <xf numFmtId="0" fontId="13" fillId="0" borderId="0" xfId="0" applyFont="1" applyFill="1" applyAlignment="1" applyProtection="1">
      <alignment horizontal="right" vertical="center"/>
    </xf>
    <xf numFmtId="0" fontId="10" fillId="3" borderId="1" xfId="0" applyFont="1" applyFill="1" applyBorder="1" applyAlignment="1" applyProtection="1">
      <alignment vertical="top" wrapText="1" readingOrder="1"/>
      <protection locked="0"/>
    </xf>
    <xf numFmtId="0" fontId="48" fillId="3" borderId="1" xfId="0" quotePrefix="1" applyFont="1" applyFill="1" applyBorder="1" applyAlignment="1" applyProtection="1">
      <alignment horizontal="right" vertical="center" wrapText="1"/>
    </xf>
    <xf numFmtId="0" fontId="4" fillId="7" borderId="3" xfId="0" applyFont="1" applyFill="1" applyBorder="1" applyAlignment="1" applyProtection="1">
      <alignment horizontal="left" vertical="center" wrapText="1"/>
      <protection locked="0"/>
    </xf>
    <xf numFmtId="0" fontId="56" fillId="0" borderId="0" xfId="0" applyFont="1"/>
    <xf numFmtId="0" fontId="13" fillId="7" borderId="3" xfId="0" applyFont="1" applyFill="1" applyBorder="1" applyAlignment="1" applyProtection="1">
      <alignment horizontal="left" vertical="center" wrapText="1"/>
      <protection locked="0"/>
    </xf>
    <xf numFmtId="0" fontId="50" fillId="5" borderId="0" xfId="7" applyFont="1" applyFill="1" applyAlignment="1" applyProtection="1">
      <alignment horizontal="centerContinuous"/>
    </xf>
    <xf numFmtId="0" fontId="52" fillId="4" borderId="0" xfId="7" applyFont="1" applyFill="1" applyAlignment="1" applyProtection="1">
      <alignment horizontal="centerContinuous" vertical="center"/>
    </xf>
    <xf numFmtId="0" fontId="25" fillId="0" borderId="0" xfId="0" applyFont="1" applyBorder="1" applyAlignment="1" applyProtection="1">
      <alignment horizontal="centerContinuous"/>
    </xf>
    <xf numFmtId="0" fontId="51" fillId="2" borderId="0" xfId="0" applyFont="1" applyFill="1" applyBorder="1" applyAlignment="1" applyProtection="1">
      <alignment horizontal="centerContinuous" vertical="center" wrapText="1"/>
    </xf>
    <xf numFmtId="0" fontId="49" fillId="3" borderId="15" xfId="0" quotePrefix="1" applyFont="1" applyFill="1" applyBorder="1" applyAlignment="1" applyProtection="1">
      <alignment vertical="center"/>
    </xf>
    <xf numFmtId="0" fontId="49" fillId="3" borderId="7" xfId="0" quotePrefix="1" applyFont="1" applyFill="1" applyBorder="1" applyAlignment="1" applyProtection="1">
      <alignment vertical="center" wrapText="1"/>
    </xf>
    <xf numFmtId="0" fontId="49" fillId="3" borderId="12" xfId="0" quotePrefix="1" applyFont="1" applyFill="1" applyBorder="1" applyAlignment="1" applyProtection="1">
      <alignment vertical="center" wrapText="1"/>
    </xf>
    <xf numFmtId="0" fontId="49" fillId="3" borderId="0" xfId="0" quotePrefix="1" applyFont="1" applyFill="1" applyBorder="1" applyAlignment="1" applyProtection="1">
      <alignment vertical="center" wrapText="1"/>
    </xf>
    <xf numFmtId="0" fontId="49" fillId="3" borderId="10" xfId="0" quotePrefix="1" applyFont="1" applyFill="1" applyBorder="1" applyAlignment="1" applyProtection="1">
      <alignment vertical="center" wrapText="1"/>
    </xf>
    <xf numFmtId="0" fontId="49" fillId="3" borderId="2" xfId="0" quotePrefix="1" applyFont="1" applyFill="1" applyBorder="1" applyAlignment="1" applyProtection="1">
      <alignment vertical="center" wrapText="1"/>
    </xf>
    <xf numFmtId="0" fontId="49" fillId="3" borderId="11" xfId="0" quotePrefix="1" applyFont="1" applyFill="1" applyBorder="1" applyAlignment="1" applyProtection="1">
      <alignment vertical="center" wrapText="1"/>
    </xf>
    <xf numFmtId="0" fontId="57" fillId="7" borderId="1" xfId="4" applyFont="1" applyFill="1" applyBorder="1" applyAlignment="1" applyProtection="1">
      <alignment horizontal="left" vertical="center"/>
      <protection locked="0"/>
    </xf>
    <xf numFmtId="0" fontId="33" fillId="0" borderId="13" xfId="0" quotePrefix="1" applyFont="1" applyFill="1" applyBorder="1" applyAlignment="1" applyProtection="1">
      <alignment horizontal="right" vertical="center" wrapText="1"/>
    </xf>
    <xf numFmtId="0" fontId="33" fillId="0" borderId="14" xfId="0" quotePrefix="1" applyFont="1" applyFill="1" applyBorder="1" applyAlignment="1" applyProtection="1">
      <alignment horizontal="right" vertical="center" wrapText="1"/>
    </xf>
    <xf numFmtId="0" fontId="12" fillId="2" borderId="15" xfId="0" applyFont="1" applyFill="1" applyBorder="1" applyAlignment="1" applyProtection="1">
      <alignment horizontal="centerContinuous" wrapText="1"/>
    </xf>
    <xf numFmtId="0" fontId="12" fillId="2" borderId="15" xfId="0" applyFont="1" applyFill="1" applyBorder="1" applyAlignment="1" applyProtection="1">
      <alignment horizontal="centerContinuous"/>
    </xf>
    <xf numFmtId="0" fontId="12" fillId="8" borderId="0" xfId="0" applyFont="1" applyFill="1" applyBorder="1" applyAlignment="1" applyProtection="1">
      <alignment horizontal="centerContinuous"/>
    </xf>
    <xf numFmtId="0" fontId="14" fillId="8" borderId="14" xfId="0" applyFont="1" applyFill="1" applyBorder="1" applyAlignment="1" applyProtection="1">
      <alignment wrapText="1"/>
    </xf>
    <xf numFmtId="0" fontId="14" fillId="8" borderId="1" xfId="0" applyFont="1" applyFill="1" applyBorder="1" applyAlignment="1" applyProtection="1">
      <alignment wrapText="1"/>
    </xf>
    <xf numFmtId="0" fontId="23" fillId="5" borderId="7" xfId="0" applyFont="1" applyFill="1" applyBorder="1" applyAlignment="1" applyProtection="1">
      <alignment vertical="center"/>
    </xf>
    <xf numFmtId="0" fontId="13" fillId="0" borderId="3" xfId="0" quotePrefix="1" applyFont="1" applyFill="1" applyBorder="1" applyAlignment="1" applyProtection="1">
      <alignment horizontal="centerContinuous" vertical="center" wrapText="1"/>
    </xf>
    <xf numFmtId="0" fontId="13" fillId="0" borderId="4" xfId="0" quotePrefix="1" applyFont="1" applyFill="1" applyBorder="1" applyAlignment="1" applyProtection="1">
      <alignment horizontal="centerContinuous" vertical="center" wrapText="1"/>
    </xf>
    <xf numFmtId="0" fontId="13" fillId="0" borderId="5" xfId="0" quotePrefix="1" applyFont="1" applyFill="1" applyBorder="1" applyAlignment="1" applyProtection="1">
      <alignment horizontal="centerContinuous" vertical="center" wrapText="1"/>
    </xf>
    <xf numFmtId="0" fontId="17" fillId="0" borderId="3" xfId="0" quotePrefix="1" applyFont="1" applyFill="1" applyBorder="1" applyAlignment="1" applyProtection="1">
      <alignment horizontal="centerContinuous" vertical="center" wrapText="1"/>
    </xf>
    <xf numFmtId="0" fontId="17" fillId="0" borderId="4" xfId="0" quotePrefix="1" applyFont="1" applyFill="1" applyBorder="1" applyAlignment="1" applyProtection="1">
      <alignment horizontal="centerContinuous" vertical="center" wrapText="1"/>
    </xf>
    <xf numFmtId="0" fontId="17" fillId="0" borderId="5" xfId="0" quotePrefix="1" applyFont="1" applyFill="1" applyBorder="1" applyAlignment="1" applyProtection="1">
      <alignment horizontal="centerContinuous" vertical="center" wrapText="1"/>
    </xf>
    <xf numFmtId="0" fontId="13" fillId="0" borderId="7" xfId="0" applyFont="1" applyBorder="1" applyAlignment="1" applyProtection="1"/>
    <xf numFmtId="0" fontId="13" fillId="0" borderId="12" xfId="0" applyFont="1" applyBorder="1" applyAlignment="1" applyProtection="1"/>
    <xf numFmtId="0" fontId="13" fillId="0" borderId="0" xfId="0" applyFont="1" applyBorder="1" applyAlignment="1" applyProtection="1">
      <alignment horizontal="centerContinuous" vertical="center" wrapText="1"/>
    </xf>
    <xf numFmtId="0" fontId="13" fillId="0" borderId="0" xfId="0" applyFont="1" applyBorder="1" applyAlignment="1" applyProtection="1"/>
    <xf numFmtId="0" fontId="46" fillId="0" borderId="0" xfId="0" applyNumberFormat="1" applyFont="1" applyFill="1" applyBorder="1" applyAlignment="1" applyProtection="1">
      <alignment horizontal="centerContinuous" vertical="center" wrapText="1"/>
    </xf>
    <xf numFmtId="0" fontId="12" fillId="2" borderId="0" xfId="0" applyFont="1" applyFill="1" applyBorder="1" applyAlignment="1" applyProtection="1">
      <alignment horizontal="centerContinuous" wrapText="1"/>
    </xf>
    <xf numFmtId="0" fontId="13" fillId="0" borderId="10" xfId="0" applyFont="1" applyBorder="1" applyAlignment="1" applyProtection="1"/>
    <xf numFmtId="0" fontId="13" fillId="0" borderId="0" xfId="0" applyFont="1" applyFill="1" applyBorder="1" applyAlignment="1" applyProtection="1">
      <alignment horizontal="centerContinuous" vertical="center" wrapText="1"/>
    </xf>
    <xf numFmtId="0" fontId="13" fillId="0" borderId="10" xfId="0" applyFont="1" applyFill="1" applyBorder="1" applyAlignment="1" applyProtection="1">
      <alignment horizontal="centerContinuous" vertical="center" wrapText="1"/>
    </xf>
    <xf numFmtId="0" fontId="23" fillId="6" borderId="2" xfId="0" applyFont="1" applyFill="1" applyBorder="1" applyAlignment="1" applyProtection="1">
      <alignment wrapText="1"/>
    </xf>
    <xf numFmtId="0" fontId="13" fillId="0" borderId="10" xfId="0" applyFont="1" applyBorder="1" applyAlignment="1" applyProtection="1">
      <alignment horizontal="centerContinuous" vertical="center" wrapText="1"/>
    </xf>
    <xf numFmtId="0" fontId="46" fillId="0" borderId="10" xfId="0" applyNumberFormat="1" applyFont="1" applyFill="1" applyBorder="1" applyAlignment="1" applyProtection="1">
      <alignment horizontal="centerContinuous" vertical="center" wrapText="1"/>
    </xf>
    <xf numFmtId="0" fontId="12" fillId="8" borderId="11" xfId="0" applyFont="1" applyFill="1" applyBorder="1" applyAlignment="1" applyProtection="1">
      <alignment horizontal="centerContinuous"/>
    </xf>
    <xf numFmtId="0" fontId="50" fillId="5" borderId="10" xfId="7" applyFont="1" applyFill="1" applyBorder="1" applyAlignment="1" applyProtection="1">
      <alignment horizontal="centerContinuous"/>
    </xf>
    <xf numFmtId="0" fontId="52" fillId="4" borderId="10" xfId="7" applyFont="1" applyFill="1" applyBorder="1" applyAlignment="1" applyProtection="1">
      <alignment horizontal="centerContinuous" vertical="center"/>
    </xf>
    <xf numFmtId="0" fontId="25" fillId="0" borderId="10" xfId="0" applyFont="1" applyBorder="1" applyAlignment="1" applyProtection="1">
      <alignment horizontal="centerContinuous"/>
    </xf>
    <xf numFmtId="0" fontId="51" fillId="2" borderId="10" xfId="0" applyFont="1" applyFill="1" applyBorder="1" applyAlignment="1" applyProtection="1">
      <alignment horizontal="centerContinuous" vertical="center" wrapText="1"/>
    </xf>
    <xf numFmtId="0" fontId="51" fillId="2" borderId="11" xfId="0" applyFont="1" applyFill="1" applyBorder="1" applyAlignment="1" applyProtection="1">
      <alignment horizontal="centerContinuous" vertical="center" wrapText="1"/>
    </xf>
    <xf numFmtId="0" fontId="50" fillId="5" borderId="8" xfId="7" applyFont="1" applyFill="1" applyBorder="1" applyAlignment="1" applyProtection="1">
      <alignment horizontal="centerContinuous"/>
    </xf>
    <xf numFmtId="0" fontId="52" fillId="4" borderId="8" xfId="7" applyFont="1" applyFill="1" applyBorder="1" applyAlignment="1" applyProtection="1">
      <alignment horizontal="centerContinuous" vertical="center"/>
    </xf>
    <xf numFmtId="0" fontId="25" fillId="0" borderId="8" xfId="0" applyFont="1" applyBorder="1" applyAlignment="1" applyProtection="1">
      <alignment horizontal="centerContinuous"/>
    </xf>
    <xf numFmtId="0" fontId="51" fillId="2" borderId="8" xfId="0" applyFont="1" applyFill="1" applyBorder="1" applyAlignment="1" applyProtection="1">
      <alignment horizontal="centerContinuous" vertical="center" wrapText="1"/>
    </xf>
    <xf numFmtId="0" fontId="12" fillId="8" borderId="8" xfId="0" applyFont="1" applyFill="1" applyBorder="1" applyAlignment="1" applyProtection="1">
      <alignment horizontal="centerContinuous"/>
    </xf>
    <xf numFmtId="0" fontId="12" fillId="2" borderId="8" xfId="0" applyFont="1" applyFill="1" applyBorder="1" applyAlignment="1" applyProtection="1">
      <alignment horizontal="centerContinuous" wrapText="1"/>
    </xf>
    <xf numFmtId="0" fontId="13" fillId="0" borderId="8" xfId="0" applyFont="1" applyBorder="1" applyProtection="1"/>
    <xf numFmtId="0" fontId="29" fillId="5" borderId="0" xfId="7" applyFont="1" applyFill="1" applyAlignment="1" applyProtection="1">
      <alignment horizontal="centerContinuous"/>
    </xf>
    <xf numFmtId="0" fontId="31" fillId="2" borderId="6" xfId="0" applyFont="1" applyFill="1" applyBorder="1" applyAlignment="1" applyProtection="1">
      <alignment horizontal="centerContinuous" vertical="center" wrapText="1"/>
    </xf>
    <xf numFmtId="0" fontId="31" fillId="2" borderId="7" xfId="0" applyFont="1" applyFill="1" applyBorder="1" applyAlignment="1" applyProtection="1">
      <alignment horizontal="centerContinuous" vertical="center" wrapText="1"/>
    </xf>
    <xf numFmtId="0" fontId="31" fillId="2" borderId="9" xfId="0" applyFont="1" applyFill="1" applyBorder="1" applyAlignment="1" applyProtection="1">
      <alignment horizontal="centerContinuous" vertical="center" wrapText="1"/>
    </xf>
    <xf numFmtId="0" fontId="31" fillId="2" borderId="2" xfId="0" applyFont="1" applyFill="1" applyBorder="1" applyAlignment="1" applyProtection="1">
      <alignment horizontal="centerContinuous" vertical="center" wrapText="1"/>
    </xf>
    <xf numFmtId="0" fontId="29" fillId="5" borderId="0" xfId="0" applyFont="1" applyFill="1" applyAlignment="1" applyProtection="1">
      <alignment horizontal="centerContinuous" vertical="center" wrapText="1"/>
    </xf>
    <xf numFmtId="0" fontId="13" fillId="0" borderId="0" xfId="0" applyFont="1" applyFill="1" applyBorder="1" applyAlignment="1" applyProtection="1">
      <alignment vertical="center"/>
    </xf>
    <xf numFmtId="0" fontId="19" fillId="0" borderId="0" xfId="0" applyFont="1" applyAlignment="1" applyProtection="1">
      <alignment vertical="center" wrapText="1"/>
    </xf>
    <xf numFmtId="0" fontId="19" fillId="0" borderId="0" xfId="0" applyFont="1" applyAlignment="1" applyProtection="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xf>
    <xf numFmtId="0" fontId="19" fillId="0" borderId="0" xfId="0" applyFont="1" applyBorder="1" applyAlignment="1" applyProtection="1">
      <alignment vertical="center" wrapText="1"/>
    </xf>
    <xf numFmtId="0" fontId="12" fillId="0" borderId="0" xfId="0" applyFont="1" applyAlignment="1" applyProtection="1">
      <alignment vertical="center" wrapText="1"/>
    </xf>
    <xf numFmtId="0" fontId="13" fillId="0" borderId="0" xfId="0" applyFont="1" applyFill="1" applyAlignment="1" applyProtection="1">
      <alignment vertical="center" wrapText="1"/>
    </xf>
    <xf numFmtId="165" fontId="17" fillId="0" borderId="0" xfId="5" applyNumberFormat="1" applyFont="1" applyFill="1" applyBorder="1" applyAlignment="1" applyProtection="1">
      <alignment vertical="center"/>
    </xf>
    <xf numFmtId="0" fontId="13" fillId="0" borderId="0" xfId="0" applyFont="1" applyAlignment="1" applyProtection="1">
      <alignment vertical="center" wrapText="1"/>
    </xf>
    <xf numFmtId="9" fontId="13" fillId="0" borderId="0" xfId="2" applyFont="1" applyAlignment="1" applyProtection="1">
      <alignment vertical="center"/>
    </xf>
    <xf numFmtId="0" fontId="19" fillId="0" borderId="0" xfId="0" applyFont="1" applyAlignment="1" applyProtection="1">
      <alignment horizontal="centerContinuous" vertical="center" wrapText="1"/>
    </xf>
    <xf numFmtId="0" fontId="5" fillId="0" borderId="1" xfId="0" applyFont="1" applyFill="1" applyBorder="1" applyAlignment="1"/>
    <xf numFmtId="0" fontId="47" fillId="9" borderId="3" xfId="0" applyFont="1" applyFill="1" applyBorder="1" applyAlignment="1"/>
    <xf numFmtId="0" fontId="47" fillId="9" borderId="4" xfId="0" applyFont="1" applyFill="1" applyBorder="1" applyAlignment="1"/>
    <xf numFmtId="0" fontId="47" fillId="9" borderId="5" xfId="0" applyFont="1" applyFill="1" applyBorder="1" applyAlignment="1"/>
    <xf numFmtId="0" fontId="21" fillId="0" borderId="3" xfId="0" applyFont="1" applyFill="1" applyBorder="1" applyAlignment="1"/>
    <xf numFmtId="0" fontId="21" fillId="0" borderId="4" xfId="0" applyFont="1" applyFill="1" applyBorder="1" applyAlignment="1"/>
    <xf numFmtId="0" fontId="21" fillId="0" borderId="5" xfId="0" applyFont="1" applyFill="1" applyBorder="1" applyAlignment="1"/>
    <xf numFmtId="0" fontId="58" fillId="0" borderId="0" xfId="0" applyNumberFormat="1" applyFont="1" applyFill="1" applyBorder="1" applyAlignment="1" applyProtection="1">
      <alignment horizontal="centerContinuous" vertical="center" wrapText="1"/>
    </xf>
    <xf numFmtId="165" fontId="12" fillId="10" borderId="15" xfId="0" applyNumberFormat="1" applyFont="1" applyFill="1" applyBorder="1" applyAlignment="1" applyProtection="1">
      <alignment vertical="center"/>
    </xf>
    <xf numFmtId="0" fontId="13" fillId="0" borderId="0" xfId="0" applyFont="1" applyFill="1" applyAlignment="1" applyProtection="1">
      <alignment horizontal="right" vertical="center" wrapText="1"/>
    </xf>
    <xf numFmtId="0" fontId="13" fillId="0" borderId="0" xfId="0" applyFont="1" applyAlignment="1" applyProtection="1">
      <alignment horizontal="right" vertical="center" indent="1"/>
    </xf>
    <xf numFmtId="0" fontId="19" fillId="0" borderId="0" xfId="0" applyFont="1" applyBorder="1" applyAlignment="1" applyProtection="1">
      <alignment horizontal="right" vertical="center" wrapText="1"/>
    </xf>
    <xf numFmtId="0" fontId="13" fillId="0" borderId="0" xfId="0" applyFont="1" applyAlignment="1" applyProtection="1">
      <alignment horizontal="right" vertical="center" wrapText="1"/>
    </xf>
    <xf numFmtId="0" fontId="14" fillId="0" borderId="0" xfId="0" applyFont="1" applyAlignment="1" applyProtection="1">
      <alignment horizontal="right" vertical="center" wrapText="1"/>
    </xf>
    <xf numFmtId="0" fontId="60" fillId="0" borderId="0" xfId="0" applyFont="1" applyAlignment="1" applyProtection="1">
      <alignment horizontal="left" vertical="center" wrapText="1"/>
    </xf>
    <xf numFmtId="0" fontId="12" fillId="0" borderId="0" xfId="0" applyFont="1" applyBorder="1" applyAlignment="1" applyProtection="1">
      <alignment horizontal="right" vertical="center"/>
    </xf>
    <xf numFmtId="0" fontId="61" fillId="0" borderId="0" xfId="0" quotePrefix="1" applyFont="1" applyAlignment="1">
      <alignment horizontal="left" vertical="top"/>
    </xf>
    <xf numFmtId="0" fontId="61" fillId="0" borderId="0" xfId="0" applyFont="1"/>
    <xf numFmtId="0" fontId="62" fillId="0" borderId="0" xfId="0" quotePrefix="1" applyFont="1" applyAlignment="1">
      <alignment horizontal="left" wrapText="1"/>
    </xf>
    <xf numFmtId="0" fontId="62" fillId="12" borderId="1" xfId="0" applyFont="1" applyFill="1" applyBorder="1" applyAlignment="1">
      <alignment horizontal="center" vertical="center" wrapText="1"/>
    </xf>
    <xf numFmtId="0" fontId="62" fillId="0" borderId="0" xfId="0" applyFont="1" applyAlignment="1">
      <alignment wrapText="1"/>
    </xf>
    <xf numFmtId="0" fontId="16" fillId="0" borderId="3" xfId="0" applyFont="1" applyFill="1" applyBorder="1" applyAlignment="1" applyProtection="1">
      <alignment horizontal="left" vertical="center"/>
    </xf>
    <xf numFmtId="0" fontId="16" fillId="0" borderId="0" xfId="0" applyFont="1" applyFill="1" applyBorder="1" applyAlignment="1" applyProtection="1">
      <alignment horizontal="centerContinuous" vertical="center" wrapText="1"/>
    </xf>
    <xf numFmtId="0" fontId="13" fillId="7" borderId="3" xfId="0" applyFont="1" applyFill="1" applyBorder="1" applyAlignment="1" applyProtection="1">
      <alignment horizontal="left" vertical="center"/>
      <protection locked="0"/>
    </xf>
    <xf numFmtId="0" fontId="23" fillId="5" borderId="4" xfId="0" applyFont="1" applyFill="1" applyBorder="1" applyAlignment="1" applyProtection="1">
      <alignment horizontal="center"/>
    </xf>
    <xf numFmtId="0" fontId="13" fillId="3" borderId="4" xfId="0" applyFont="1" applyFill="1" applyBorder="1" applyAlignment="1" applyProtection="1">
      <alignment vertical="center"/>
    </xf>
    <xf numFmtId="0" fontId="13" fillId="3" borderId="4" xfId="0" applyFont="1" applyFill="1" applyBorder="1" applyAlignment="1" applyProtection="1">
      <alignment vertical="center" wrapText="1"/>
    </xf>
    <xf numFmtId="0" fontId="13" fillId="0" borderId="4" xfId="0" applyFont="1" applyBorder="1" applyAlignment="1" applyProtection="1"/>
    <xf numFmtId="165" fontId="12" fillId="0" borderId="3" xfId="0" applyNumberFormat="1" applyFont="1" applyFill="1" applyBorder="1" applyAlignment="1" applyProtection="1">
      <alignment horizontal="right" vertical="center"/>
    </xf>
    <xf numFmtId="166" fontId="12" fillId="0" borderId="15" xfId="0" applyNumberFormat="1" applyFont="1" applyFill="1" applyBorder="1" applyAlignment="1" applyProtection="1">
      <alignment horizontal="right" vertical="center"/>
    </xf>
    <xf numFmtId="0" fontId="12" fillId="0" borderId="7" xfId="0" applyFont="1" applyBorder="1" applyAlignment="1" applyProtection="1">
      <alignment horizontal="right"/>
    </xf>
    <xf numFmtId="165" fontId="12" fillId="0" borderId="6" xfId="0" applyNumberFormat="1" applyFont="1" applyFill="1" applyBorder="1" applyAlignment="1" applyProtection="1">
      <alignment horizontal="right" vertical="center"/>
    </xf>
    <xf numFmtId="0" fontId="23" fillId="5" borderId="4" xfId="0" applyFont="1" applyFill="1" applyBorder="1" applyAlignment="1" applyProtection="1">
      <alignment horizontal="center" wrapText="1"/>
    </xf>
    <xf numFmtId="0" fontId="13" fillId="3" borderId="5" xfId="0" applyFont="1" applyFill="1" applyBorder="1" applyAlignment="1" applyProtection="1">
      <alignment vertical="center"/>
    </xf>
    <xf numFmtId="0" fontId="13" fillId="0" borderId="5" xfId="0" applyFont="1" applyBorder="1" applyProtection="1"/>
    <xf numFmtId="0" fontId="17" fillId="3" borderId="4" xfId="0" applyFont="1" applyFill="1" applyBorder="1" applyAlignment="1" applyProtection="1">
      <alignment vertical="center"/>
    </xf>
    <xf numFmtId="0" fontId="17" fillId="3" borderId="4" xfId="0" applyFont="1" applyFill="1" applyBorder="1" applyAlignment="1" applyProtection="1">
      <alignment vertical="center" wrapText="1"/>
    </xf>
    <xf numFmtId="0" fontId="12" fillId="3" borderId="7" xfId="0" applyFont="1" applyFill="1" applyBorder="1" applyAlignment="1" applyProtection="1">
      <alignment horizontal="right" vertical="center" wrapText="1"/>
    </xf>
    <xf numFmtId="0" fontId="13" fillId="3" borderId="4" xfId="0" applyFont="1" applyFill="1" applyBorder="1" applyAlignment="1" applyProtection="1">
      <alignment horizontal="left" vertical="center" wrapText="1"/>
    </xf>
    <xf numFmtId="0" fontId="14" fillId="8" borderId="9" xfId="0" applyFont="1" applyFill="1" applyBorder="1" applyAlignment="1" applyProtection="1">
      <alignment wrapText="1"/>
    </xf>
    <xf numFmtId="166" fontId="13" fillId="0" borderId="3" xfId="0" applyNumberFormat="1" applyFont="1" applyBorder="1" applyAlignment="1" applyProtection="1">
      <alignment horizontal="right"/>
    </xf>
    <xf numFmtId="166" fontId="12" fillId="0" borderId="3" xfId="0" applyNumberFormat="1" applyFont="1" applyFill="1" applyBorder="1" applyAlignment="1" applyProtection="1">
      <alignment horizontal="right" vertical="center"/>
    </xf>
    <xf numFmtId="0" fontId="12" fillId="3" borderId="12" xfId="0" applyFont="1" applyFill="1" applyBorder="1" applyAlignment="1" applyProtection="1">
      <alignment vertical="center" wrapText="1"/>
    </xf>
    <xf numFmtId="166" fontId="12" fillId="0" borderId="6" xfId="0" applyNumberFormat="1" applyFont="1" applyFill="1" applyBorder="1" applyAlignment="1" applyProtection="1">
      <alignment horizontal="right" vertical="center"/>
    </xf>
    <xf numFmtId="0" fontId="23" fillId="5" borderId="2" xfId="0" applyFont="1" applyFill="1" applyBorder="1" applyAlignment="1" applyProtection="1"/>
    <xf numFmtId="0" fontId="13" fillId="3" borderId="4" xfId="0" applyFont="1" applyFill="1" applyBorder="1" applyAlignment="1" applyProtection="1">
      <alignment horizontal="left" vertical="center"/>
    </xf>
    <xf numFmtId="0" fontId="12" fillId="0" borderId="4" xfId="0" applyFont="1" applyBorder="1" applyAlignment="1" applyProtection="1">
      <alignment vertical="center"/>
    </xf>
    <xf numFmtId="0" fontId="12" fillId="0" borderId="7" xfId="0" applyFont="1" applyBorder="1" applyAlignment="1" applyProtection="1">
      <alignment vertical="center"/>
    </xf>
    <xf numFmtId="0" fontId="12" fillId="0" borderId="4" xfId="0" applyFont="1" applyBorder="1" applyAlignment="1" applyProtection="1">
      <alignment horizontal="right" vertical="center"/>
    </xf>
    <xf numFmtId="0" fontId="14" fillId="8" borderId="3" xfId="0" applyFont="1" applyFill="1" applyBorder="1" applyAlignment="1" applyProtection="1">
      <alignment wrapText="1"/>
    </xf>
    <xf numFmtId="0" fontId="12" fillId="0" borderId="7" xfId="0" applyFont="1" applyBorder="1" applyAlignment="1" applyProtection="1">
      <alignment horizontal="right" vertical="center"/>
    </xf>
    <xf numFmtId="165" fontId="13" fillId="0" borderId="15" xfId="0" applyNumberFormat="1" applyFont="1" applyFill="1" applyBorder="1" applyAlignment="1" applyProtection="1">
      <alignment horizontal="right" vertical="center"/>
    </xf>
    <xf numFmtId="165" fontId="13" fillId="0" borderId="6" xfId="0" applyNumberFormat="1" applyFont="1" applyFill="1" applyBorder="1" applyAlignment="1" applyProtection="1">
      <alignment horizontal="right" vertical="center"/>
    </xf>
    <xf numFmtId="0" fontId="13" fillId="0" borderId="5" xfId="0" applyFont="1" applyFill="1" applyBorder="1" applyAlignment="1" applyProtection="1">
      <alignment horizontal="right" vertical="center" wrapText="1"/>
    </xf>
    <xf numFmtId="0" fontId="13" fillId="0" borderId="5" xfId="0" applyFont="1" applyBorder="1" applyAlignment="1" applyProtection="1">
      <alignment horizontal="right" vertical="center" wrapText="1"/>
    </xf>
    <xf numFmtId="0" fontId="23" fillId="5" borderId="0" xfId="0" applyFont="1" applyFill="1" applyBorder="1" applyAlignment="1" applyProtection="1">
      <alignment vertical="center"/>
    </xf>
    <xf numFmtId="0" fontId="13" fillId="0" borderId="12" xfId="0" applyFont="1" applyFill="1" applyBorder="1" applyAlignment="1" applyProtection="1">
      <alignment horizontal="right" vertical="center" wrapText="1"/>
    </xf>
    <xf numFmtId="165" fontId="12" fillId="0" borderId="15" xfId="0" applyNumberFormat="1" applyFont="1" applyFill="1" applyBorder="1" applyAlignment="1" applyProtection="1">
      <alignment horizontal="center" vertical="center"/>
    </xf>
    <xf numFmtId="0" fontId="23" fillId="5" borderId="2" xfId="0" applyFont="1" applyFill="1" applyBorder="1" applyAlignment="1" applyProtection="1">
      <alignment horizontal="center"/>
    </xf>
    <xf numFmtId="0" fontId="23" fillId="6" borderId="3" xfId="0" applyFont="1" applyFill="1" applyBorder="1" applyAlignment="1" applyProtection="1">
      <alignment wrapText="1"/>
    </xf>
    <xf numFmtId="0" fontId="12" fillId="11" borderId="13" xfId="0" applyFont="1" applyFill="1" applyBorder="1" applyAlignment="1" applyProtection="1">
      <alignment horizontal="centerContinuous"/>
    </xf>
    <xf numFmtId="0" fontId="13" fillId="11" borderId="13" xfId="0" applyFont="1" applyFill="1" applyBorder="1" applyAlignment="1" applyProtection="1">
      <alignment horizontal="centerContinuous"/>
    </xf>
    <xf numFmtId="0" fontId="23" fillId="5" borderId="4" xfId="0" applyFont="1" applyFill="1" applyBorder="1" applyAlignment="1" applyProtection="1">
      <alignment wrapText="1"/>
    </xf>
    <xf numFmtId="0" fontId="12" fillId="0" borderId="13" xfId="0" quotePrefix="1" applyFont="1" applyFill="1" applyBorder="1" applyAlignment="1" applyProtection="1">
      <alignment horizontal="right" vertical="center" wrapText="1"/>
    </xf>
    <xf numFmtId="0" fontId="13" fillId="0" borderId="9" xfId="0" quotePrefix="1" applyFont="1" applyFill="1" applyBorder="1" applyAlignment="1" applyProtection="1">
      <alignment horizontal="centerContinuous" vertical="center" wrapText="1"/>
    </xf>
    <xf numFmtId="0" fontId="23" fillId="6" borderId="0" xfId="0" applyFont="1" applyFill="1" applyAlignment="1" applyProtection="1">
      <alignment vertical="center"/>
    </xf>
    <xf numFmtId="0" fontId="23" fillId="6" borderId="0" xfId="0" applyFont="1" applyFill="1" applyBorder="1" applyAlignment="1" applyProtection="1">
      <alignment vertical="center" wrapText="1"/>
    </xf>
    <xf numFmtId="0" fontId="23" fillId="6" borderId="0" xfId="0" applyFont="1" applyFill="1" applyAlignment="1" applyProtection="1">
      <alignment horizontal="left" vertical="center" wrapText="1"/>
    </xf>
    <xf numFmtId="0" fontId="23" fillId="6" borderId="0" xfId="0" applyFont="1" applyFill="1" applyAlignment="1" applyProtection="1">
      <alignment horizontal="left" vertical="center"/>
    </xf>
    <xf numFmtId="0" fontId="23" fillId="6" borderId="18" xfId="0" applyFont="1" applyFill="1" applyBorder="1" applyAlignment="1" applyProtection="1">
      <alignment horizontal="left" vertical="center"/>
    </xf>
    <xf numFmtId="0" fontId="7" fillId="7" borderId="3" xfId="0" applyFont="1" applyFill="1" applyBorder="1" applyAlignment="1" applyProtection="1">
      <alignment horizontal="left" vertical="center" wrapText="1"/>
      <protection locked="0"/>
    </xf>
    <xf numFmtId="0" fontId="13" fillId="7" borderId="6" xfId="0" applyFont="1" applyFill="1" applyBorder="1" applyAlignment="1" applyProtection="1">
      <alignment horizontal="left" vertical="center" wrapText="1"/>
      <protection locked="0"/>
    </xf>
    <xf numFmtId="0" fontId="4" fillId="7" borderId="6" xfId="0" applyFont="1" applyFill="1" applyBorder="1" applyAlignment="1" applyProtection="1">
      <alignment horizontal="left" vertical="center" wrapText="1"/>
      <protection locked="0"/>
    </xf>
    <xf numFmtId="165" fontId="13" fillId="7" borderId="6" xfId="1" applyNumberFormat="1" applyFont="1" applyFill="1" applyBorder="1" applyAlignment="1" applyProtection="1">
      <alignment horizontal="right" vertical="center"/>
      <protection locked="0"/>
    </xf>
    <xf numFmtId="165" fontId="12" fillId="10" borderId="6" xfId="0" applyNumberFormat="1" applyFont="1" applyFill="1" applyBorder="1" applyAlignment="1" applyProtection="1">
      <alignment horizontal="right" vertical="center"/>
    </xf>
    <xf numFmtId="0" fontId="7" fillId="7" borderId="6" xfId="0" applyFont="1" applyFill="1" applyBorder="1" applyAlignment="1" applyProtection="1">
      <alignment horizontal="left" vertical="center" wrapText="1"/>
      <protection locked="0"/>
    </xf>
    <xf numFmtId="0" fontId="7" fillId="7" borderId="3" xfId="0" applyFont="1" applyFill="1" applyBorder="1" applyAlignment="1" applyProtection="1">
      <alignment vertical="center" wrapText="1"/>
      <protection locked="0"/>
    </xf>
    <xf numFmtId="0" fontId="7" fillId="7" borderId="6" xfId="0" applyFont="1" applyFill="1" applyBorder="1" applyAlignment="1" applyProtection="1">
      <alignment vertical="center" wrapText="1"/>
      <protection locked="0"/>
    </xf>
    <xf numFmtId="0" fontId="0" fillId="13" borderId="0" xfId="0" applyFill="1"/>
    <xf numFmtId="0" fontId="56" fillId="13" borderId="0" xfId="0" applyFont="1" applyFill="1"/>
    <xf numFmtId="165" fontId="0" fillId="0" borderId="0" xfId="1" applyNumberFormat="1" applyFont="1"/>
    <xf numFmtId="166" fontId="7" fillId="0" borderId="0" xfId="0" applyNumberFormat="1" applyFont="1" applyFill="1" applyBorder="1"/>
    <xf numFmtId="165" fontId="37" fillId="0" borderId="1" xfId="1" applyNumberFormat="1" applyFont="1" applyFill="1" applyBorder="1"/>
    <xf numFmtId="0" fontId="19" fillId="0" borderId="0" xfId="0" applyFont="1" applyBorder="1" applyAlignment="1" applyProtection="1">
      <alignment horizontal="centerContinuous" vertical="center" wrapText="1"/>
    </xf>
    <xf numFmtId="165" fontId="13" fillId="10" borderId="1" xfId="0" applyNumberFormat="1" applyFont="1" applyFill="1" applyBorder="1" applyAlignment="1" applyProtection="1">
      <alignment horizontal="right" vertical="center" wrapText="1"/>
    </xf>
    <xf numFmtId="0" fontId="20" fillId="0" borderId="15" xfId="6" applyFont="1" applyBorder="1" applyAlignment="1" applyProtection="1">
      <alignment vertical="center"/>
    </xf>
    <xf numFmtId="0" fontId="20" fillId="0" borderId="14" xfId="6" applyFont="1" applyBorder="1" applyAlignment="1" applyProtection="1">
      <alignment vertical="center"/>
    </xf>
    <xf numFmtId="0" fontId="13" fillId="7" borderId="3" xfId="0" applyFont="1" applyFill="1" applyBorder="1" applyAlignment="1" applyProtection="1">
      <alignment wrapText="1"/>
      <protection locked="0"/>
    </xf>
    <xf numFmtId="0" fontId="23" fillId="6" borderId="17" xfId="0" applyFont="1" applyFill="1" applyBorder="1" applyAlignment="1" applyProtection="1">
      <alignment vertical="center"/>
    </xf>
    <xf numFmtId="0" fontId="23" fillId="6" borderId="16" xfId="0" applyFont="1" applyFill="1" applyBorder="1" applyAlignment="1" applyProtection="1">
      <alignment vertical="center"/>
    </xf>
    <xf numFmtId="0" fontId="13" fillId="0" borderId="0" xfId="0" applyFont="1" applyBorder="1" applyProtection="1"/>
    <xf numFmtId="0" fontId="63" fillId="5" borderId="0" xfId="0" applyFont="1" applyFill="1" applyProtection="1"/>
    <xf numFmtId="0" fontId="13" fillId="0" borderId="0" xfId="0" applyFont="1" applyAlignment="1" applyProtection="1">
      <alignment wrapText="1"/>
    </xf>
    <xf numFmtId="166" fontId="13" fillId="0" borderId="0" xfId="0" applyNumberFormat="1" applyFont="1" applyProtection="1"/>
    <xf numFmtId="0" fontId="13" fillId="0" borderId="8" xfId="0" applyFont="1" applyBorder="1" applyAlignment="1" applyProtection="1">
      <alignment wrapText="1"/>
    </xf>
    <xf numFmtId="0" fontId="0" fillId="0" borderId="0" xfId="0" applyProtection="1"/>
    <xf numFmtId="0" fontId="48" fillId="7" borderId="1" xfId="0" quotePrefix="1" applyFont="1" applyFill="1" applyBorder="1" applyAlignment="1" applyProtection="1">
      <alignment horizontal="left" vertical="center" wrapText="1"/>
      <protection locked="0"/>
    </xf>
    <xf numFmtId="0" fontId="13" fillId="0" borderId="0" xfId="0" applyFont="1" applyFill="1" applyBorder="1" applyProtection="1"/>
    <xf numFmtId="0" fontId="26" fillId="0" borderId="0" xfId="0" applyFont="1" applyFill="1" applyBorder="1" applyAlignment="1" applyProtection="1">
      <alignment vertical="center"/>
    </xf>
    <xf numFmtId="0" fontId="45" fillId="0" borderId="0" xfId="0" applyFont="1" applyFill="1" applyAlignment="1" applyProtection="1">
      <alignment vertical="center" wrapText="1"/>
    </xf>
    <xf numFmtId="0" fontId="12" fillId="0" borderId="0" xfId="0" applyFont="1" applyFill="1" applyBorder="1" applyProtection="1"/>
    <xf numFmtId="0" fontId="18" fillId="0" borderId="0" xfId="0" applyFont="1" applyFill="1" applyBorder="1" applyAlignment="1" applyProtection="1">
      <alignment vertical="center" wrapText="1"/>
    </xf>
    <xf numFmtId="0" fontId="27" fillId="0" borderId="0" xfId="0" applyFont="1" applyFill="1" applyBorder="1" applyAlignment="1" applyProtection="1"/>
    <xf numFmtId="0" fontId="59" fillId="0" borderId="0" xfId="0" applyFont="1" applyFill="1" applyBorder="1" applyAlignment="1" applyProtection="1"/>
    <xf numFmtId="0" fontId="13" fillId="0" borderId="0" xfId="0" applyFont="1" applyAlignment="1" applyProtection="1">
      <alignment horizontal="centerContinuous"/>
    </xf>
    <xf numFmtId="0" fontId="13" fillId="0" borderId="0" xfId="0" applyFont="1" applyFill="1" applyBorder="1" applyAlignment="1" applyProtection="1">
      <alignment wrapText="1"/>
    </xf>
    <xf numFmtId="0" fontId="4" fillId="0" borderId="0" xfId="0" applyFont="1" applyFill="1" applyBorder="1" applyProtection="1"/>
    <xf numFmtId="9" fontId="13" fillId="0" borderId="0" xfId="2" applyFont="1" applyFill="1" applyBorder="1" applyAlignment="1" applyProtection="1">
      <alignment wrapText="1"/>
    </xf>
    <xf numFmtId="168" fontId="13" fillId="0" borderId="0" xfId="0" applyNumberFormat="1" applyFont="1" applyFill="1" applyBorder="1" applyAlignment="1" applyProtection="1">
      <alignment wrapText="1"/>
    </xf>
    <xf numFmtId="0" fontId="29" fillId="5" borderId="0" xfId="0" applyFont="1" applyFill="1" applyAlignment="1" applyProtection="1">
      <alignment horizontal="centerContinuous"/>
    </xf>
    <xf numFmtId="0" fontId="12" fillId="0" borderId="0" xfId="0" applyFont="1" applyProtection="1"/>
    <xf numFmtId="0" fontId="23" fillId="6" borderId="18" xfId="0" applyFont="1" applyFill="1" applyBorder="1" applyAlignment="1" applyProtection="1">
      <alignment horizontal="left" vertical="center" wrapText="1"/>
    </xf>
    <xf numFmtId="0" fontId="23" fillId="6" borderId="0" xfId="0" applyFont="1" applyFill="1" applyProtection="1"/>
    <xf numFmtId="0" fontId="23" fillId="6" borderId="0" xfId="0" applyFont="1" applyFill="1" applyAlignment="1" applyProtection="1">
      <alignment wrapText="1"/>
    </xf>
    <xf numFmtId="165" fontId="23" fillId="6" borderId="15" xfId="4" applyNumberFormat="1" applyFont="1" applyFill="1" applyBorder="1" applyAlignment="1" applyProtection="1">
      <alignment vertical="center"/>
    </xf>
    <xf numFmtId="0" fontId="12" fillId="0" borderId="0" xfId="0" applyFont="1" applyFill="1" applyBorder="1" applyAlignment="1" applyProtection="1">
      <alignment vertical="center" wrapText="1"/>
    </xf>
    <xf numFmtId="0" fontId="19" fillId="0" borderId="0" xfId="0" applyFont="1" applyFill="1" applyBorder="1" applyAlignment="1" applyProtection="1">
      <alignment horizontal="center" wrapText="1"/>
    </xf>
    <xf numFmtId="0" fontId="13" fillId="7" borderId="0" xfId="0" applyFont="1" applyFill="1" applyAlignment="1" applyProtection="1">
      <alignment horizontal="left" vertical="center" wrapText="1"/>
      <protection locked="0"/>
    </xf>
    <xf numFmtId="0" fontId="65" fillId="0" borderId="0" xfId="0" applyNumberFormat="1" applyFont="1" applyFill="1" applyBorder="1" applyAlignment="1" applyProtection="1">
      <alignment horizontal="centerContinuous" vertical="center" wrapText="1"/>
    </xf>
    <xf numFmtId="0" fontId="17" fillId="0" borderId="0" xfId="0" applyNumberFormat="1" applyFont="1" applyFill="1" applyBorder="1" applyAlignment="1" applyProtection="1">
      <alignment horizontal="centerContinuous" vertical="center" wrapText="1"/>
    </xf>
    <xf numFmtId="0" fontId="17" fillId="0" borderId="10" xfId="0" applyNumberFormat="1" applyFont="1" applyFill="1" applyBorder="1" applyAlignment="1" applyProtection="1">
      <alignment horizontal="centerContinuous" vertical="center" wrapText="1"/>
    </xf>
    <xf numFmtId="0" fontId="29" fillId="5" borderId="0" xfId="7" applyFont="1" applyFill="1" applyAlignment="1" applyProtection="1">
      <alignment horizontal="centerContinuous"/>
      <protection locked="0"/>
    </xf>
    <xf numFmtId="0" fontId="13" fillId="0" borderId="0" xfId="0" applyFont="1" applyProtection="1">
      <protection locked="0"/>
    </xf>
    <xf numFmtId="0" fontId="12" fillId="0" borderId="3" xfId="0" applyFont="1" applyBorder="1" applyAlignment="1" applyProtection="1">
      <alignment wrapText="1"/>
      <protection locked="0"/>
    </xf>
    <xf numFmtId="1" fontId="14" fillId="10" borderId="0" xfId="5" applyNumberFormat="1" applyFont="1" applyFill="1" applyBorder="1" applyAlignment="1" applyProtection="1">
      <alignment vertical="center"/>
      <protection locked="0"/>
    </xf>
    <xf numFmtId="0" fontId="13" fillId="0" borderId="0" xfId="0" applyFont="1" applyFill="1" applyProtection="1">
      <protection locked="0"/>
    </xf>
    <xf numFmtId="0" fontId="24" fillId="2" borderId="6" xfId="0" applyFont="1" applyFill="1" applyBorder="1" applyAlignment="1" applyProtection="1">
      <alignment horizontal="centerContinuous" vertical="center" wrapText="1"/>
      <protection locked="0"/>
    </xf>
    <xf numFmtId="0" fontId="24" fillId="2" borderId="0" xfId="0" applyFont="1" applyFill="1" applyBorder="1" applyAlignment="1" applyProtection="1">
      <alignment horizontal="centerContinuous" vertical="center"/>
      <protection locked="0"/>
    </xf>
    <xf numFmtId="0" fontId="24" fillId="2" borderId="10" xfId="0" applyFont="1" applyFill="1" applyBorder="1" applyAlignment="1" applyProtection="1">
      <alignment horizontal="centerContinuous" vertical="center"/>
      <protection locked="0"/>
    </xf>
    <xf numFmtId="0" fontId="23" fillId="5" borderId="2" xfId="0" applyFont="1" applyFill="1" applyBorder="1" applyAlignment="1" applyProtection="1">
      <alignment horizontal="centerContinuous"/>
      <protection locked="0"/>
    </xf>
    <xf numFmtId="0" fontId="13" fillId="5" borderId="0" xfId="0" applyFont="1" applyFill="1" applyAlignment="1" applyProtection="1">
      <alignment horizontal="centerContinuous"/>
      <protection locked="0"/>
    </xf>
    <xf numFmtId="0" fontId="13" fillId="5" borderId="1" xfId="0" applyFont="1" applyFill="1" applyBorder="1" applyAlignment="1" applyProtection="1">
      <alignment horizontal="centerContinuous"/>
      <protection locked="0"/>
    </xf>
    <xf numFmtId="0" fontId="23" fillId="5" borderId="7" xfId="0" applyFont="1" applyFill="1" applyBorder="1" applyAlignment="1" applyProtection="1">
      <alignment wrapText="1"/>
      <protection locked="0"/>
    </xf>
    <xf numFmtId="0" fontId="23" fillId="5" borderId="2" xfId="0" applyFont="1" applyFill="1" applyBorder="1" applyAlignment="1" applyProtection="1">
      <alignment horizontal="center" wrapText="1"/>
      <protection locked="0"/>
    </xf>
    <xf numFmtId="0" fontId="14" fillId="8" borderId="1" xfId="0" applyFont="1" applyFill="1" applyBorder="1" applyAlignment="1" applyProtection="1">
      <alignment horizontal="left" wrapText="1"/>
      <protection locked="0"/>
    </xf>
    <xf numFmtId="0" fontId="23" fillId="5" borderId="15" xfId="0" applyFont="1" applyFill="1" applyBorder="1" applyAlignment="1" applyProtection="1">
      <alignment wrapText="1"/>
      <protection locked="0"/>
    </xf>
    <xf numFmtId="0" fontId="23" fillId="5" borderId="6" xfId="0" applyFont="1" applyFill="1" applyBorder="1" applyAlignment="1" applyProtection="1">
      <alignment wrapText="1"/>
      <protection locked="0"/>
    </xf>
    <xf numFmtId="0" fontId="13" fillId="0" borderId="0" xfId="0" applyFont="1" applyAlignment="1" applyProtection="1">
      <alignment horizontal="left"/>
      <protection locked="0"/>
    </xf>
    <xf numFmtId="0" fontId="16" fillId="0" borderId="0" xfId="0" applyFont="1" applyProtection="1">
      <protection locked="0"/>
    </xf>
    <xf numFmtId="0" fontId="23" fillId="5" borderId="0" xfId="0" applyFont="1" applyFill="1" applyAlignment="1" applyProtection="1">
      <alignment horizontal="centerContinuous"/>
      <protection locked="0"/>
    </xf>
    <xf numFmtId="165" fontId="23" fillId="5" borderId="2" xfId="0" applyNumberFormat="1" applyFont="1" applyFill="1" applyBorder="1" applyAlignment="1" applyProtection="1">
      <alignment horizontal="centerContinuous"/>
      <protection locked="0"/>
    </xf>
    <xf numFmtId="0" fontId="13" fillId="5" borderId="14" xfId="0" applyFont="1" applyFill="1" applyBorder="1" applyAlignment="1" applyProtection="1">
      <alignment horizontal="centerContinuous"/>
      <protection locked="0"/>
    </xf>
    <xf numFmtId="165" fontId="23" fillId="6" borderId="1" xfId="0" applyNumberFormat="1" applyFont="1" applyFill="1" applyBorder="1" applyAlignment="1" applyProtection="1">
      <alignment horizontal="left" wrapText="1"/>
      <protection locked="0"/>
    </xf>
  </cellXfs>
  <cellStyles count="8">
    <cellStyle name="Currency" xfId="1" builtinId="4"/>
    <cellStyle name="Currency 2" xfId="5" xr:uid="{DBC9ACBD-C82E-4C9A-85E9-615944E05550}"/>
    <cellStyle name="Hyperlink 2" xfId="6" xr:uid="{B048246D-4362-4BCA-AA74-7A848F483E85}"/>
    <cellStyle name="Normal" xfId="0" builtinId="0"/>
    <cellStyle name="Normal 13 4 2" xfId="3" xr:uid="{EDB2419E-C719-404F-BB81-0A4A244D921C}"/>
    <cellStyle name="Normal 2" xfId="4" xr:uid="{363CA28C-C4EC-4231-BB86-FEBF7C705DF2}"/>
    <cellStyle name="Normal_Healthcare Foundation - Migrant 2009" xfId="7" xr:uid="{807482EA-A782-44CE-B6BA-E9DBF9E234DB}"/>
    <cellStyle name="Percent" xfId="2" builtinId="5"/>
  </cellStyles>
  <dxfs count="185">
    <dxf>
      <font>
        <b val="0"/>
        <i val="0"/>
        <strike val="0"/>
        <condense val="0"/>
        <extend val="0"/>
        <outline val="0"/>
        <shadow val="0"/>
        <u val="none"/>
        <vertAlign val="baseline"/>
        <sz val="11"/>
        <color theme="1"/>
        <name val="Arial"/>
        <family val="2"/>
        <scheme val="none"/>
      </font>
      <fill>
        <patternFill patternType="solid">
          <fgColor indexed="64"/>
          <bgColor rgb="FFFFD18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BFD4E1"/>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rgb="FFFFD18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right style="thin">
          <color indexed="64"/>
        </right>
        <bottom style="thin">
          <color indexed="64"/>
        </bottom>
      </border>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theme="0"/>
        <name val="Arial"/>
        <family val="2"/>
        <scheme val="none"/>
      </font>
      <numFmt numFmtId="165" formatCode="_(&quot;$&quot;* #,##0_);_(&quot;$&quot;* \(#,##0\);_(&quot;$&quot;* &quot;-&quot;??_);_(@_)"/>
      <fill>
        <patternFill patternType="solid">
          <fgColor indexed="64"/>
          <bgColor rgb="FF005587"/>
        </patternFill>
      </fill>
      <alignment horizontal="left"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D18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BFD4E1"/>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solid">
          <fgColor indexed="64"/>
          <bgColor rgb="FFFFD180"/>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rgb="FFFFD18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right style="thin">
          <color indexed="64"/>
        </right>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fill>
        <patternFill patternType="solid">
          <fgColor indexed="64"/>
          <bgColor rgb="FF83DACB"/>
        </patternFill>
      </fill>
      <alignment horizontal="left" vertical="bottom"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right style="thin">
          <color indexed="64"/>
        </right>
      </border>
      <protection locked="1" hidden="0"/>
    </dxf>
    <dxf>
      <protection locked="1" hidden="0"/>
    </dxf>
    <dxf>
      <protection locked="1" hidden="0"/>
    </dxf>
    <dxf>
      <font>
        <b val="0"/>
        <i val="0"/>
        <strike val="0"/>
        <condense val="0"/>
        <extend val="0"/>
        <outline val="0"/>
        <shadow val="0"/>
        <u val="none"/>
        <vertAlign val="baseline"/>
        <sz val="10"/>
        <color theme="1"/>
        <name val="Arial"/>
        <family val="2"/>
        <scheme val="none"/>
      </font>
      <fill>
        <patternFill patternType="solid">
          <fgColor indexed="64"/>
          <bgColor rgb="FFFFD18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numFmt numFmtId="165" formatCode="_(&quot;$&quot;* #,##0_);_(&quot;$&quot;* \(#,##0\);_(&quot;$&quot;* &quot;-&quot;??_);_(@_)"/>
      <fill>
        <patternFill patternType="solid">
          <fgColor indexed="64"/>
          <bgColor rgb="FFFFD18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protection locked="1" hidden="0"/>
    </dxf>
    <dxf>
      <protection locked="1" hidden="0"/>
    </dxf>
    <dxf>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protection locked="1" hidden="0"/>
    </dxf>
    <dxf>
      <border outline="0">
        <top style="thin">
          <color theme="6"/>
        </top>
      </border>
    </dxf>
    <dxf>
      <protection locked="1" hidden="0"/>
    </dxf>
    <dxf>
      <font>
        <b/>
        <i val="0"/>
        <strike val="0"/>
        <condense val="0"/>
        <extend val="0"/>
        <outline val="0"/>
        <shadow val="0"/>
        <u val="none"/>
        <vertAlign val="baseline"/>
        <sz val="12"/>
        <color theme="0"/>
        <name val="Arial"/>
        <family val="2"/>
        <scheme val="none"/>
      </font>
      <fill>
        <patternFill patternType="solid">
          <fgColor indexed="64"/>
          <bgColor rgb="FF005587"/>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_(&quot;$&quot;* #,##0_);_(&quot;$&quot;* \(#,##0\);_(&quot;$&quot;* &quot;-&quot;??_);_(@_)"/>
      <fill>
        <patternFill patternType="solid">
          <fgColor indexed="64"/>
          <bgColor rgb="FFBFD4E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D18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protection locked="1" hidden="0"/>
    </dxf>
    <dxf>
      <protection locked="1" hidden="0"/>
    </dxf>
    <dxf>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D180"/>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protection locked="1" hidden="0"/>
    </dxf>
    <dxf>
      <protection locked="1" hidden="0"/>
    </dxf>
    <dxf>
      <font>
        <b/>
        <i val="0"/>
        <strike val="0"/>
        <condense val="0"/>
        <extend val="0"/>
        <outline val="0"/>
        <shadow val="0"/>
        <u val="none"/>
        <vertAlign val="baseline"/>
        <sz val="12"/>
        <color theme="0"/>
        <name val="Arial"/>
        <family val="2"/>
        <scheme val="none"/>
      </font>
      <fill>
        <patternFill patternType="solid">
          <fgColor indexed="64"/>
          <bgColor rgb="FF005587"/>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_(&quot;$&quot;* #,##0_);_(&quot;$&quot;* \(#,##0\);_(&quot;$&quot;* &quot;-&quot;??_);_(@_)"/>
      <fill>
        <patternFill patternType="solid">
          <fgColor indexed="64"/>
          <bgColor rgb="FFBFD4E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D18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family val="2"/>
        <scheme val="none"/>
      </font>
      <numFmt numFmtId="165" formatCode="_(&quot;$&quot;* #,##0_);_(&quot;$&quot;* \(#,##0\);_(&quot;$&quot;* &quot;-&quot;??_);_(@_)"/>
      <fill>
        <patternFill patternType="solid">
          <fgColor indexed="64"/>
          <bgColor rgb="FFFFD18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protection locked="1" hidden="0"/>
    </dxf>
    <dxf>
      <protection locked="1" hidden="0"/>
    </dxf>
    <dxf>
      <protection locked="1" hidden="0"/>
    </dxf>
    <dxf>
      <font>
        <b val="0"/>
        <i val="0"/>
        <strike val="0"/>
        <condense val="0"/>
        <extend val="0"/>
        <outline val="0"/>
        <shadow val="0"/>
        <u val="none"/>
        <vertAlign val="baseline"/>
        <sz val="12"/>
        <color auto="1"/>
        <name val="Arial"/>
        <family val="2"/>
        <scheme val="none"/>
      </font>
      <numFmt numFmtId="165" formatCode="_(&quot;$&quot;* #,##0_);_(&quot;$&quot;* \(#,##0\);_(&quot;$&quot;* &quot;-&quot;??_);_(@_)"/>
      <fill>
        <patternFill patternType="solid">
          <fgColor indexed="64"/>
          <bgColor rgb="FFBFD4E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numFmt numFmtId="164" formatCode="0.0"/>
      <fill>
        <patternFill patternType="solid">
          <fgColor indexed="64"/>
          <bgColor rgb="FFFFD18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family val="2"/>
        <scheme val="none"/>
      </font>
      <numFmt numFmtId="165" formatCode="_(&quot;$&quot;* #,##0_);_(&quot;$&quot;* \(#,##0\);_(&quot;$&quot;* &quot;-&quot;??_);_(@_)"/>
      <fill>
        <patternFill patternType="solid">
          <fgColor indexed="64"/>
          <bgColor rgb="FFBFD4E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D18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protection locked="1" hidden="0"/>
    </dxf>
    <dxf>
      <font>
        <b/>
        <i val="0"/>
        <strike val="0"/>
        <condense val="0"/>
        <extend val="0"/>
        <outline val="0"/>
        <shadow val="0"/>
        <u val="none"/>
        <vertAlign val="baseline"/>
        <sz val="12"/>
        <color theme="0"/>
        <name val="Arial"/>
        <family val="2"/>
        <scheme val="none"/>
      </font>
      <fill>
        <patternFill patternType="solid">
          <fgColor indexed="64"/>
          <bgColor rgb="FF005587"/>
        </patternFill>
      </fill>
      <alignment horizontal="general" vertical="center" textRotation="0" wrapText="0"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protection locked="1" hidden="0"/>
    </dxf>
    <dxf>
      <protection locked="1" hidden="0"/>
    </dxf>
    <dxf>
      <border outline="0">
        <bottom style="thin">
          <color indexed="64"/>
        </bottom>
      </border>
    </dxf>
    <dxf>
      <protection locked="1" hidden="0"/>
    </dxf>
    <dxf>
      <font>
        <b/>
        <i val="0"/>
        <strike val="0"/>
        <condense val="0"/>
        <extend val="0"/>
        <outline val="0"/>
        <shadow val="0"/>
        <u val="none"/>
        <vertAlign val="baseline"/>
        <sz val="16"/>
        <color theme="0"/>
        <name val="Arial"/>
        <family val="2"/>
        <scheme val="none"/>
      </font>
      <fill>
        <patternFill patternType="solid">
          <fgColor indexed="64"/>
          <bgColor rgb="FF12284C"/>
        </patternFill>
      </fill>
      <protection locked="1" hidden="0"/>
    </dxf>
    <dxf>
      <font>
        <b/>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top style="thin">
          <color indexed="64"/>
        </top>
        <bottom style="thin">
          <color indexed="64"/>
        </bottom>
      </border>
    </dxf>
    <dxf>
      <protection locked="1" hidden="0"/>
    </dxf>
    <dxf>
      <font>
        <b/>
        <i val="0"/>
        <strike val="0"/>
        <condense val="0"/>
        <extend val="0"/>
        <outline val="0"/>
        <shadow val="0"/>
        <u val="none"/>
        <vertAlign val="baseline"/>
        <sz val="12"/>
        <color theme="0"/>
        <name val="Arial"/>
        <family val="2"/>
        <scheme val="none"/>
      </font>
      <fill>
        <patternFill patternType="solid">
          <fgColor indexed="64"/>
          <bgColor rgb="FF12284C"/>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5587"/>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top style="thin">
          <color indexed="64"/>
        </top>
        <bottom style="thin">
          <color indexed="64"/>
        </bottom>
      </border>
    </dxf>
    <dxf>
      <protection locked="1" hidden="0"/>
    </dxf>
    <dxf>
      <font>
        <b/>
        <i val="0"/>
        <strike val="0"/>
        <condense val="0"/>
        <extend val="0"/>
        <outline val="0"/>
        <shadow val="0"/>
        <u val="none"/>
        <vertAlign val="baseline"/>
        <sz val="12"/>
        <color theme="0"/>
        <name val="Arial"/>
        <family val="2"/>
        <scheme val="none"/>
      </font>
      <fill>
        <patternFill patternType="solid">
          <fgColor indexed="64"/>
          <bgColor rgb="FF12284C"/>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83DACB"/>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83DACB"/>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166" formatCode="&quot;$&quot;#,##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83DACB"/>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166" formatCode="&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1" hidden="0"/>
    </dxf>
    <dxf>
      <border outline="0">
        <left style="thin">
          <color indexed="64"/>
        </left>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2"/>
        <color theme="0"/>
        <name val="Arial"/>
        <family val="2"/>
        <scheme val="none"/>
      </font>
      <fill>
        <patternFill patternType="solid">
          <fgColor indexed="64"/>
          <bgColor rgb="FF005587"/>
        </patternFill>
      </fill>
      <alignment horizontal="general"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165" formatCode="_(&quot;$&quot;* #,##0_);_(&quot;$&quot;* \(#,##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166" formatCode="&quot;$&quot;#,##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2"/>
        <color theme="0"/>
        <name val="Arial"/>
        <family val="2"/>
        <scheme val="none"/>
      </font>
      <fill>
        <patternFill patternType="solid">
          <fgColor indexed="64"/>
          <bgColor rgb="FF005587"/>
        </patternFill>
      </fill>
      <alignment horizontal="general" vertical="bottom" textRotation="0" wrapText="1" indent="0" justifyLastLine="0" shrinkToFit="0" readingOrder="0"/>
      <protection locked="1" hidden="0"/>
    </dxf>
  </dxfs>
  <tableStyles count="0" defaultTableStyle="TableStyleMedium2" defaultPivotStyle="PivotStyleLight16"/>
  <colors>
    <mruColors>
      <color rgb="FF005587"/>
      <color rgb="FF12284C"/>
      <color rgb="FFD50032"/>
      <color rgb="FF83DACB"/>
      <color rgb="FFFFD180"/>
      <color rgb="FFDE9795"/>
      <color rgb="FF80AAC3"/>
      <color rgb="FFB7312C"/>
      <color rgb="FFBFD4E1"/>
      <color rgb="FF00B7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ansas.sharepoint.com/EARLY%20CHILDHOOD%20SERVICES/Kansas%20Preschool%20Pilot/KPP%20Grants/2021-2022/Budget%20Template%20-%20Individual%20Districts/KSDE%20INTERNAL%20USE%20ONLY%20-%20USD%20-%20FY22%20Kansas%20Preschool%20Pilot%20Budget%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petersen/AppData/Local/Microsoft/Windows/INetCache/Content.Outlook/KLNZBVZU/Preschool%20Kansas%20Preschool%20Pilot%20and%20Early%20Childhood%20Block%20Grant%20Revenue%20Calculator%20and%20Budget%20Template%20-%20October%2029%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asterAudit\FY16%20USD%20Summer%20Automated%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school Revenue Calculator"/>
      <sheetName val="Early Childhood FTE Calculator"/>
      <sheetName val="Total Proposed Grant Budget"/>
      <sheetName val="Partner Entity 1 Budget"/>
      <sheetName val="Partner Entity 2 Budget"/>
      <sheetName val="Partner Entity 3 Budget"/>
      <sheetName val="Partner Entity 4 Budget"/>
      <sheetName val="Partner Entity 5 Budget"/>
      <sheetName val="Audited 19-20 Enrollment Data"/>
      <sheetName val="Kansas Accounting USD Codes"/>
    </sheetNames>
    <sheetDataSet>
      <sheetData sheetId="0"/>
      <sheetData sheetId="1">
        <row r="1">
          <cell r="B1">
            <v>4706</v>
          </cell>
        </row>
        <row r="2">
          <cell r="B2">
            <v>29210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ummary"/>
      <sheetName val="Revenue Calculator"/>
      <sheetName val="Budget Template"/>
      <sheetName val="Table 1 - District Names"/>
      <sheetName val="Table 2 - Approved PAAR"/>
      <sheetName val="Table 3 - Indicator 6 ECLRE"/>
      <sheetName val="Table 4 - Summary Information"/>
      <sheetName val="Table 5 - BASE CatAid Bckgrnd"/>
      <sheetName val="Table 6 - KPP Grant Awards"/>
      <sheetName val="Table 7 - Function-Subfun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v>4706</v>
          </cell>
        </row>
        <row r="4">
          <cell r="B4">
            <v>30085</v>
          </cell>
        </row>
        <row r="6">
          <cell r="B6">
            <v>4846</v>
          </cell>
        </row>
        <row r="8">
          <cell r="B8">
            <v>29560</v>
          </cell>
        </row>
      </sheetData>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E"/>
      <sheetName val="KEEP OUT"/>
      <sheetName val="FTE 2"/>
      <sheetName val="Review Changes"/>
      <sheetName val="EST GSA"/>
      <sheetName val="SUMMARY"/>
      <sheetName val="Audit Exceptions"/>
      <sheetName val="Military Count"/>
      <sheetName val="MILITARY ADJUSTMENTS"/>
      <sheetName val="Military Count 2"/>
      <sheetName val="Prior Year Trans."/>
      <sheetName val="At-Risk"/>
      <sheetName val="New Student Info"/>
      <sheetName val="Tech Ed"/>
      <sheetName val="Elem New Facilities"/>
      <sheetName val="CTE Incentive"/>
      <sheetName val="CTE Transp"/>
      <sheetName val="SCHOOL TERM &amp; Audit List"/>
      <sheetName val="Special Expenditure"/>
      <sheetName val="School Bus"/>
      <sheetName val="TRANSP TABLE XI"/>
      <sheetName val="Indirect Costs"/>
      <sheetName val="Bond &amp; Interest"/>
      <sheetName val="P A T"/>
      <sheetName val="Prof. Dev."/>
      <sheetName val="JDC"/>
      <sheetName val="Mentor"/>
      <sheetName val="Deaf-Blind"/>
      <sheetName val="Afterschool"/>
      <sheetName val="Pre-K Pilot"/>
      <sheetName val="Driver's Education"/>
      <sheetName val="New Facilites"/>
      <sheetName val="SPEC ED FTE"/>
      <sheetName val="SPED Regular"/>
      <sheetName val="SPED Summer"/>
      <sheetName val="Inservice"/>
      <sheetName val="Non-Public"/>
      <sheetName val="EC Calculator"/>
      <sheetName val="Catastrophic Aid"/>
      <sheetName val="Hour Logs"/>
      <sheetName val="NSLP WRITE-UP"/>
      <sheetName val="NSLP Financial"/>
      <sheetName val="Application Changes"/>
      <sheetName val="Application Change Page 2"/>
      <sheetName val="Corrective Action"/>
      <sheetName val="Data"/>
    </sheetNames>
    <sheetDataSet>
      <sheetData sheetId="0"/>
      <sheetData sheetId="1">
        <row r="4">
          <cell r="K4">
            <v>101</v>
          </cell>
          <cell r="L4">
            <v>520</v>
          </cell>
          <cell r="M4">
            <v>509</v>
          </cell>
          <cell r="N4">
            <v>0</v>
          </cell>
          <cell r="O4">
            <v>509</v>
          </cell>
          <cell r="P4">
            <v>325</v>
          </cell>
          <cell r="Q4">
            <v>6</v>
          </cell>
          <cell r="R4">
            <v>8.8000000000000007</v>
          </cell>
          <cell r="S4">
            <v>0.8</v>
          </cell>
          <cell r="T4">
            <v>118.1</v>
          </cell>
          <cell r="U4">
            <v>25.7</v>
          </cell>
          <cell r="V4">
            <v>1.6</v>
          </cell>
          <cell r="W4">
            <v>12</v>
          </cell>
        </row>
        <row r="5">
          <cell r="K5">
            <v>102</v>
          </cell>
          <cell r="L5">
            <v>643.4</v>
          </cell>
          <cell r="M5">
            <v>633.4</v>
          </cell>
          <cell r="N5">
            <v>0</v>
          </cell>
          <cell r="O5">
            <v>633.4</v>
          </cell>
          <cell r="P5">
            <v>538</v>
          </cell>
          <cell r="Q5">
            <v>9</v>
          </cell>
          <cell r="R5">
            <v>9.6</v>
          </cell>
          <cell r="S5">
            <v>43.6</v>
          </cell>
          <cell r="T5">
            <v>110.4</v>
          </cell>
          <cell r="U5">
            <v>3.2</v>
          </cell>
          <cell r="V5">
            <v>1.2</v>
          </cell>
          <cell r="W5">
            <v>25</v>
          </cell>
        </row>
        <row r="6">
          <cell r="K6">
            <v>103</v>
          </cell>
          <cell r="L6">
            <v>121.5</v>
          </cell>
          <cell r="M6">
            <v>127</v>
          </cell>
          <cell r="N6">
            <v>0</v>
          </cell>
          <cell r="O6">
            <v>127</v>
          </cell>
          <cell r="P6">
            <v>688</v>
          </cell>
          <cell r="Q6">
            <v>0</v>
          </cell>
          <cell r="R6">
            <v>0</v>
          </cell>
          <cell r="S6">
            <v>8.3000000000000007</v>
          </cell>
          <cell r="T6">
            <v>24.6</v>
          </cell>
          <cell r="U6">
            <v>2.6</v>
          </cell>
          <cell r="V6">
            <v>0.1</v>
          </cell>
          <cell r="W6">
            <v>9.9999964237213135E-2</v>
          </cell>
        </row>
        <row r="7">
          <cell r="K7">
            <v>105</v>
          </cell>
          <cell r="L7">
            <v>304.5</v>
          </cell>
          <cell r="M7">
            <v>310.5</v>
          </cell>
          <cell r="N7">
            <v>0</v>
          </cell>
          <cell r="O7">
            <v>310.5</v>
          </cell>
          <cell r="P7">
            <v>740.1</v>
          </cell>
          <cell r="Q7">
            <v>0</v>
          </cell>
          <cell r="R7">
            <v>6.4</v>
          </cell>
          <cell r="S7">
            <v>4.4000000000000004</v>
          </cell>
          <cell r="T7">
            <v>55.2</v>
          </cell>
          <cell r="U7">
            <v>3.4</v>
          </cell>
          <cell r="V7">
            <v>0.8</v>
          </cell>
          <cell r="W7">
            <v>0.79999971389770508</v>
          </cell>
        </row>
        <row r="8">
          <cell r="K8">
            <v>106</v>
          </cell>
          <cell r="L8">
            <v>148</v>
          </cell>
          <cell r="M8">
            <v>129</v>
          </cell>
          <cell r="N8">
            <v>0</v>
          </cell>
          <cell r="O8">
            <v>129</v>
          </cell>
          <cell r="P8">
            <v>601.20000000000005</v>
          </cell>
          <cell r="Q8">
            <v>0</v>
          </cell>
          <cell r="R8">
            <v>0.8</v>
          </cell>
          <cell r="S8">
            <v>3.8</v>
          </cell>
          <cell r="T8">
            <v>32.4</v>
          </cell>
          <cell r="U8">
            <v>6.5</v>
          </cell>
          <cell r="V8">
            <v>0.7</v>
          </cell>
          <cell r="W8">
            <v>0.69999980926513672</v>
          </cell>
        </row>
        <row r="9">
          <cell r="K9">
            <v>107</v>
          </cell>
          <cell r="L9">
            <v>295.5</v>
          </cell>
          <cell r="M9">
            <v>277</v>
          </cell>
          <cell r="N9">
            <v>0</v>
          </cell>
          <cell r="O9">
            <v>277</v>
          </cell>
          <cell r="P9">
            <v>762</v>
          </cell>
          <cell r="Q9">
            <v>2</v>
          </cell>
          <cell r="R9">
            <v>9</v>
          </cell>
          <cell r="S9">
            <v>0</v>
          </cell>
          <cell r="T9">
            <v>56.1</v>
          </cell>
          <cell r="U9">
            <v>5.4</v>
          </cell>
          <cell r="V9">
            <v>0.7</v>
          </cell>
          <cell r="W9">
            <v>16</v>
          </cell>
        </row>
        <row r="10">
          <cell r="K10">
            <v>108</v>
          </cell>
          <cell r="L10">
            <v>359.5</v>
          </cell>
          <cell r="M10">
            <v>346</v>
          </cell>
          <cell r="N10">
            <v>0</v>
          </cell>
          <cell r="O10">
            <v>346</v>
          </cell>
          <cell r="P10">
            <v>389</v>
          </cell>
          <cell r="Q10">
            <v>0</v>
          </cell>
          <cell r="R10">
            <v>10.7</v>
          </cell>
          <cell r="S10">
            <v>0</v>
          </cell>
          <cell r="T10">
            <v>50.2</v>
          </cell>
          <cell r="U10">
            <v>0</v>
          </cell>
          <cell r="V10">
            <v>1.6</v>
          </cell>
          <cell r="W10">
            <v>1.5999994277954102</v>
          </cell>
        </row>
        <row r="11">
          <cell r="K11">
            <v>109</v>
          </cell>
          <cell r="L11">
            <v>463.5</v>
          </cell>
          <cell r="M11">
            <v>460</v>
          </cell>
          <cell r="N11">
            <v>0</v>
          </cell>
          <cell r="O11">
            <v>460</v>
          </cell>
          <cell r="P11">
            <v>560</v>
          </cell>
          <cell r="Q11">
            <v>0</v>
          </cell>
          <cell r="R11">
            <v>7.6</v>
          </cell>
          <cell r="S11">
            <v>0</v>
          </cell>
          <cell r="T11">
            <v>80.7</v>
          </cell>
          <cell r="U11">
            <v>4</v>
          </cell>
          <cell r="V11">
            <v>1.6</v>
          </cell>
          <cell r="W11">
            <v>1.5999994277954102</v>
          </cell>
        </row>
        <row r="12">
          <cell r="K12">
            <v>110</v>
          </cell>
          <cell r="L12">
            <v>235</v>
          </cell>
          <cell r="M12">
            <v>226</v>
          </cell>
          <cell r="N12">
            <v>0</v>
          </cell>
          <cell r="O12">
            <v>226</v>
          </cell>
          <cell r="P12">
            <v>491</v>
          </cell>
          <cell r="Q12">
            <v>1.5</v>
          </cell>
          <cell r="R12">
            <v>4.9000000000000004</v>
          </cell>
          <cell r="S12">
            <v>0</v>
          </cell>
          <cell r="T12">
            <v>42.9</v>
          </cell>
          <cell r="U12">
            <v>3.1</v>
          </cell>
          <cell r="V12">
            <v>1.3</v>
          </cell>
          <cell r="W12">
            <v>5</v>
          </cell>
        </row>
        <row r="13">
          <cell r="K13">
            <v>111</v>
          </cell>
          <cell r="L13">
            <v>307.5</v>
          </cell>
          <cell r="M13">
            <v>318</v>
          </cell>
          <cell r="N13">
            <v>0</v>
          </cell>
          <cell r="O13">
            <v>318</v>
          </cell>
          <cell r="P13">
            <v>229</v>
          </cell>
          <cell r="Q13">
            <v>4.5</v>
          </cell>
          <cell r="R13">
            <v>5.6</v>
          </cell>
          <cell r="S13">
            <v>0</v>
          </cell>
          <cell r="T13">
            <v>57</v>
          </cell>
          <cell r="U13">
            <v>2.9</v>
          </cell>
          <cell r="V13">
            <v>1.1000000000000001</v>
          </cell>
          <cell r="W13">
            <v>12</v>
          </cell>
        </row>
        <row r="14">
          <cell r="K14">
            <v>112</v>
          </cell>
          <cell r="L14">
            <v>454.5</v>
          </cell>
          <cell r="M14">
            <v>450.9</v>
          </cell>
          <cell r="N14">
            <v>0</v>
          </cell>
          <cell r="O14">
            <v>450.9</v>
          </cell>
          <cell r="P14">
            <v>582.79999999999995</v>
          </cell>
          <cell r="Q14">
            <v>6.5</v>
          </cell>
          <cell r="R14">
            <v>14.9</v>
          </cell>
          <cell r="S14">
            <v>0</v>
          </cell>
          <cell r="T14">
            <v>74.3</v>
          </cell>
          <cell r="U14">
            <v>0</v>
          </cell>
          <cell r="V14">
            <v>1.3</v>
          </cell>
          <cell r="W14">
            <v>35</v>
          </cell>
        </row>
        <row r="15">
          <cell r="K15">
            <v>113</v>
          </cell>
          <cell r="L15">
            <v>1105.8</v>
          </cell>
          <cell r="M15">
            <v>1071.7</v>
          </cell>
          <cell r="N15">
            <v>0</v>
          </cell>
          <cell r="O15">
            <v>1071.7</v>
          </cell>
          <cell r="P15">
            <v>543</v>
          </cell>
          <cell r="Q15">
            <v>6.5</v>
          </cell>
          <cell r="R15">
            <v>24.1</v>
          </cell>
          <cell r="S15">
            <v>0.2</v>
          </cell>
          <cell r="T15">
            <v>121.8</v>
          </cell>
          <cell r="U15">
            <v>0</v>
          </cell>
          <cell r="V15">
            <v>2.5</v>
          </cell>
          <cell r="W15">
            <v>23</v>
          </cell>
        </row>
        <row r="16">
          <cell r="K16">
            <v>114</v>
          </cell>
          <cell r="L16">
            <v>646.9</v>
          </cell>
          <cell r="M16">
            <v>640.5</v>
          </cell>
          <cell r="N16">
            <v>0</v>
          </cell>
          <cell r="O16">
            <v>640.5</v>
          </cell>
          <cell r="P16">
            <v>88</v>
          </cell>
          <cell r="Q16">
            <v>7</v>
          </cell>
          <cell r="R16">
            <v>12.6</v>
          </cell>
          <cell r="S16">
            <v>0</v>
          </cell>
          <cell r="T16">
            <v>140</v>
          </cell>
          <cell r="U16">
            <v>25.6</v>
          </cell>
          <cell r="V16">
            <v>3.4</v>
          </cell>
          <cell r="W16">
            <v>18</v>
          </cell>
        </row>
        <row r="17">
          <cell r="K17">
            <v>115</v>
          </cell>
          <cell r="L17">
            <v>578.29999999999995</v>
          </cell>
          <cell r="M17">
            <v>548</v>
          </cell>
          <cell r="N17">
            <v>0</v>
          </cell>
          <cell r="O17">
            <v>548</v>
          </cell>
          <cell r="P17">
            <v>222</v>
          </cell>
          <cell r="Q17">
            <v>9</v>
          </cell>
          <cell r="R17">
            <v>26.7</v>
          </cell>
          <cell r="S17">
            <v>0</v>
          </cell>
          <cell r="T17">
            <v>42</v>
          </cell>
          <cell r="U17">
            <v>0</v>
          </cell>
          <cell r="V17">
            <v>1.4</v>
          </cell>
          <cell r="W17">
            <v>18</v>
          </cell>
        </row>
        <row r="18">
          <cell r="K18">
            <v>200</v>
          </cell>
          <cell r="L18">
            <v>193.5</v>
          </cell>
          <cell r="M18">
            <v>205.3</v>
          </cell>
          <cell r="N18">
            <v>0</v>
          </cell>
          <cell r="O18">
            <v>205.3</v>
          </cell>
          <cell r="P18">
            <v>780</v>
          </cell>
          <cell r="Q18">
            <v>4</v>
          </cell>
          <cell r="R18">
            <v>3.3</v>
          </cell>
          <cell r="S18">
            <v>12.5</v>
          </cell>
          <cell r="T18">
            <v>47.9</v>
          </cell>
          <cell r="U18">
            <v>11</v>
          </cell>
          <cell r="V18">
            <v>1</v>
          </cell>
          <cell r="W18">
            <v>8</v>
          </cell>
        </row>
        <row r="19">
          <cell r="K19">
            <v>202</v>
          </cell>
          <cell r="L19">
            <v>3801</v>
          </cell>
          <cell r="M19">
            <v>3854</v>
          </cell>
          <cell r="N19">
            <v>0</v>
          </cell>
          <cell r="O19">
            <v>3854</v>
          </cell>
          <cell r="P19">
            <v>17</v>
          </cell>
          <cell r="Q19">
            <v>76.5</v>
          </cell>
          <cell r="R19">
            <v>73.3</v>
          </cell>
          <cell r="S19">
            <v>119.3</v>
          </cell>
          <cell r="T19">
            <v>1227.0999999999999</v>
          </cell>
          <cell r="U19">
            <v>282.60000000000002</v>
          </cell>
          <cell r="V19">
            <v>14</v>
          </cell>
          <cell r="W19">
            <v>163</v>
          </cell>
        </row>
        <row r="20">
          <cell r="K20">
            <v>203</v>
          </cell>
          <cell r="L20">
            <v>1770.7</v>
          </cell>
          <cell r="M20">
            <v>1799.6</v>
          </cell>
          <cell r="N20">
            <v>0</v>
          </cell>
          <cell r="O20">
            <v>1799.6</v>
          </cell>
          <cell r="P20">
            <v>31.4</v>
          </cell>
          <cell r="Q20">
            <v>4</v>
          </cell>
          <cell r="R20">
            <v>26.3</v>
          </cell>
          <cell r="S20">
            <v>3.5</v>
          </cell>
          <cell r="T20">
            <v>116.3</v>
          </cell>
          <cell r="U20">
            <v>0</v>
          </cell>
          <cell r="V20">
            <v>4.5</v>
          </cell>
          <cell r="W20">
            <v>8</v>
          </cell>
        </row>
        <row r="21">
          <cell r="K21">
            <v>204</v>
          </cell>
          <cell r="L21">
            <v>2388.1999999999998</v>
          </cell>
          <cell r="M21">
            <v>2421.8000000000002</v>
          </cell>
          <cell r="N21">
            <v>0</v>
          </cell>
          <cell r="O21">
            <v>2421.8000000000002</v>
          </cell>
          <cell r="P21">
            <v>38</v>
          </cell>
          <cell r="Q21">
            <v>19</v>
          </cell>
          <cell r="R21">
            <v>36.4</v>
          </cell>
          <cell r="S21">
            <v>30.3</v>
          </cell>
          <cell r="T21">
            <v>487.5</v>
          </cell>
          <cell r="U21">
            <v>65.900000000000006</v>
          </cell>
          <cell r="V21">
            <v>10.3</v>
          </cell>
          <cell r="W21">
            <v>50</v>
          </cell>
        </row>
        <row r="22">
          <cell r="K22">
            <v>205</v>
          </cell>
          <cell r="L22">
            <v>501.6</v>
          </cell>
          <cell r="M22">
            <v>502.2</v>
          </cell>
          <cell r="N22">
            <v>0</v>
          </cell>
          <cell r="O22">
            <v>502.2</v>
          </cell>
          <cell r="P22">
            <v>348.6</v>
          </cell>
          <cell r="Q22">
            <v>0</v>
          </cell>
          <cell r="R22">
            <v>8.1999999999999993</v>
          </cell>
          <cell r="S22">
            <v>0</v>
          </cell>
          <cell r="T22">
            <v>109</v>
          </cell>
          <cell r="U22">
            <v>21.1</v>
          </cell>
          <cell r="V22">
            <v>1.6</v>
          </cell>
          <cell r="W22">
            <v>1.5999994277954102</v>
          </cell>
        </row>
        <row r="23">
          <cell r="K23">
            <v>206</v>
          </cell>
          <cell r="L23">
            <v>491.1</v>
          </cell>
          <cell r="M23">
            <v>490.1</v>
          </cell>
          <cell r="N23">
            <v>0</v>
          </cell>
          <cell r="O23">
            <v>490.1</v>
          </cell>
          <cell r="P23">
            <v>253</v>
          </cell>
          <cell r="Q23">
            <v>5</v>
          </cell>
          <cell r="R23">
            <v>4.4000000000000004</v>
          </cell>
          <cell r="S23">
            <v>6.2</v>
          </cell>
          <cell r="T23">
            <v>70.2</v>
          </cell>
          <cell r="U23">
            <v>0</v>
          </cell>
          <cell r="V23">
            <v>1.5</v>
          </cell>
          <cell r="W23">
            <v>17</v>
          </cell>
        </row>
        <row r="24">
          <cell r="K24">
            <v>207</v>
          </cell>
          <cell r="L24">
            <v>1791.1</v>
          </cell>
          <cell r="M24">
            <v>1741.6</v>
          </cell>
          <cell r="N24">
            <v>146</v>
          </cell>
          <cell r="O24">
            <v>1887.6</v>
          </cell>
          <cell r="P24">
            <v>8.5</v>
          </cell>
          <cell r="Q24">
            <v>0</v>
          </cell>
          <cell r="R24">
            <v>0</v>
          </cell>
          <cell r="S24">
            <v>10.5</v>
          </cell>
          <cell r="T24">
            <v>52.9</v>
          </cell>
          <cell r="U24">
            <v>0</v>
          </cell>
          <cell r="V24">
            <v>6.6</v>
          </cell>
          <cell r="W24">
            <v>6.5999984741210938</v>
          </cell>
        </row>
        <row r="25">
          <cell r="K25">
            <v>208</v>
          </cell>
          <cell r="L25">
            <v>359.3</v>
          </cell>
          <cell r="M25">
            <v>375</v>
          </cell>
          <cell r="N25">
            <v>0</v>
          </cell>
          <cell r="O25">
            <v>375</v>
          </cell>
          <cell r="P25">
            <v>706.7</v>
          </cell>
          <cell r="Q25">
            <v>0</v>
          </cell>
          <cell r="R25">
            <v>4.4000000000000004</v>
          </cell>
          <cell r="S25">
            <v>0</v>
          </cell>
          <cell r="T25">
            <v>32.4</v>
          </cell>
          <cell r="U25">
            <v>0</v>
          </cell>
          <cell r="V25">
            <v>1.7</v>
          </cell>
          <cell r="W25">
            <v>1.6999998092651367</v>
          </cell>
        </row>
        <row r="26">
          <cell r="K26">
            <v>209</v>
          </cell>
          <cell r="L26">
            <v>159.30000000000001</v>
          </cell>
          <cell r="M26">
            <v>184.9</v>
          </cell>
          <cell r="N26">
            <v>0</v>
          </cell>
          <cell r="O26">
            <v>184.9</v>
          </cell>
          <cell r="P26">
            <v>223</v>
          </cell>
          <cell r="Q26">
            <v>4.5</v>
          </cell>
          <cell r="R26">
            <v>0</v>
          </cell>
          <cell r="S26">
            <v>21.9</v>
          </cell>
          <cell r="T26">
            <v>46.5</v>
          </cell>
          <cell r="U26">
            <v>10.7</v>
          </cell>
          <cell r="V26">
            <v>0.7</v>
          </cell>
          <cell r="W26">
            <v>10</v>
          </cell>
        </row>
        <row r="27">
          <cell r="K27">
            <v>210</v>
          </cell>
          <cell r="L27">
            <v>1007.5</v>
          </cell>
          <cell r="M27">
            <v>1020.8</v>
          </cell>
          <cell r="N27">
            <v>0</v>
          </cell>
          <cell r="O27">
            <v>1020.8</v>
          </cell>
          <cell r="P27">
            <v>575</v>
          </cell>
          <cell r="Q27">
            <v>23.5</v>
          </cell>
          <cell r="R27">
            <v>23.7</v>
          </cell>
          <cell r="S27">
            <v>118</v>
          </cell>
          <cell r="T27">
            <v>233.5</v>
          </cell>
          <cell r="U27">
            <v>50.2</v>
          </cell>
          <cell r="V27">
            <v>6.7</v>
          </cell>
          <cell r="W27">
            <v>60</v>
          </cell>
        </row>
        <row r="28">
          <cell r="K28">
            <v>211</v>
          </cell>
          <cell r="L28">
            <v>704.9</v>
          </cell>
          <cell r="M28">
            <v>695</v>
          </cell>
          <cell r="N28">
            <v>0</v>
          </cell>
          <cell r="O28">
            <v>695</v>
          </cell>
          <cell r="P28">
            <v>678</v>
          </cell>
          <cell r="Q28">
            <v>0</v>
          </cell>
          <cell r="R28">
            <v>14.6</v>
          </cell>
          <cell r="S28">
            <v>0</v>
          </cell>
          <cell r="T28">
            <v>107.6</v>
          </cell>
          <cell r="U28">
            <v>0</v>
          </cell>
          <cell r="V28">
            <v>2.2000000000000002</v>
          </cell>
          <cell r="W28">
            <v>2.1999988555908203</v>
          </cell>
        </row>
        <row r="29">
          <cell r="K29">
            <v>212</v>
          </cell>
          <cell r="L29">
            <v>168.5</v>
          </cell>
          <cell r="M29">
            <v>170</v>
          </cell>
          <cell r="N29">
            <v>0</v>
          </cell>
          <cell r="O29">
            <v>170</v>
          </cell>
          <cell r="P29">
            <v>263</v>
          </cell>
          <cell r="Q29">
            <v>2.5</v>
          </cell>
          <cell r="R29">
            <v>4.9000000000000004</v>
          </cell>
          <cell r="S29">
            <v>0</v>
          </cell>
          <cell r="T29">
            <v>29.6</v>
          </cell>
          <cell r="U29">
            <v>0.8</v>
          </cell>
          <cell r="V29">
            <v>0.4</v>
          </cell>
          <cell r="W29">
            <v>5</v>
          </cell>
        </row>
        <row r="30">
          <cell r="K30">
            <v>214</v>
          </cell>
          <cell r="L30">
            <v>1588.6</v>
          </cell>
          <cell r="M30">
            <v>1640.5</v>
          </cell>
          <cell r="N30">
            <v>0</v>
          </cell>
          <cell r="O30">
            <v>1640.5</v>
          </cell>
          <cell r="P30">
            <v>517</v>
          </cell>
          <cell r="Q30">
            <v>31</v>
          </cell>
          <cell r="R30">
            <v>19.8</v>
          </cell>
          <cell r="S30">
            <v>93.3</v>
          </cell>
          <cell r="T30">
            <v>395.4</v>
          </cell>
          <cell r="U30">
            <v>91</v>
          </cell>
          <cell r="V30">
            <v>7.1</v>
          </cell>
          <cell r="W30">
            <v>62</v>
          </cell>
        </row>
        <row r="31">
          <cell r="K31">
            <v>215</v>
          </cell>
          <cell r="L31">
            <v>604.4</v>
          </cell>
          <cell r="M31">
            <v>631.4</v>
          </cell>
          <cell r="N31">
            <v>0</v>
          </cell>
          <cell r="O31">
            <v>631.4</v>
          </cell>
          <cell r="P31">
            <v>646</v>
          </cell>
          <cell r="Q31">
            <v>6.5</v>
          </cell>
          <cell r="R31">
            <v>2.9</v>
          </cell>
          <cell r="S31">
            <v>52.6</v>
          </cell>
          <cell r="T31">
            <v>132.69999999999999</v>
          </cell>
          <cell r="U31">
            <v>21.6</v>
          </cell>
          <cell r="V31">
            <v>1.5</v>
          </cell>
          <cell r="W31">
            <v>13</v>
          </cell>
        </row>
        <row r="32">
          <cell r="K32">
            <v>216</v>
          </cell>
          <cell r="L32">
            <v>214</v>
          </cell>
          <cell r="M32">
            <v>231.5</v>
          </cell>
          <cell r="N32">
            <v>0</v>
          </cell>
          <cell r="O32">
            <v>231.5</v>
          </cell>
          <cell r="P32">
            <v>216</v>
          </cell>
          <cell r="Q32">
            <v>6</v>
          </cell>
          <cell r="R32">
            <v>5.3</v>
          </cell>
          <cell r="S32">
            <v>32.4</v>
          </cell>
          <cell r="T32">
            <v>76.2</v>
          </cell>
          <cell r="U32">
            <v>17.5</v>
          </cell>
          <cell r="V32">
            <v>0.9</v>
          </cell>
          <cell r="W32">
            <v>18</v>
          </cell>
        </row>
        <row r="33">
          <cell r="K33">
            <v>217</v>
          </cell>
          <cell r="L33">
            <v>182.4</v>
          </cell>
          <cell r="M33">
            <v>176.4</v>
          </cell>
          <cell r="N33">
            <v>0</v>
          </cell>
          <cell r="O33">
            <v>176.4</v>
          </cell>
          <cell r="P33">
            <v>252</v>
          </cell>
          <cell r="Q33">
            <v>0</v>
          </cell>
          <cell r="R33">
            <v>5.6</v>
          </cell>
          <cell r="S33">
            <v>12.8</v>
          </cell>
          <cell r="T33">
            <v>28.3</v>
          </cell>
          <cell r="U33">
            <v>0</v>
          </cell>
          <cell r="V33">
            <v>0.7</v>
          </cell>
          <cell r="W33">
            <v>0.69999980926513672</v>
          </cell>
        </row>
        <row r="34">
          <cell r="K34">
            <v>218</v>
          </cell>
          <cell r="L34">
            <v>489.4</v>
          </cell>
          <cell r="M34">
            <v>494.1</v>
          </cell>
          <cell r="N34">
            <v>0</v>
          </cell>
          <cell r="O34">
            <v>494.1</v>
          </cell>
          <cell r="P34">
            <v>376</v>
          </cell>
          <cell r="Q34">
            <v>8.5</v>
          </cell>
          <cell r="R34">
            <v>7.7</v>
          </cell>
          <cell r="S34">
            <v>30.6</v>
          </cell>
          <cell r="T34">
            <v>112.6</v>
          </cell>
          <cell r="U34">
            <v>24.4</v>
          </cell>
          <cell r="V34">
            <v>1.1000000000000001</v>
          </cell>
          <cell r="W34">
            <v>20</v>
          </cell>
        </row>
        <row r="35">
          <cell r="K35">
            <v>219</v>
          </cell>
          <cell r="L35">
            <v>255</v>
          </cell>
          <cell r="M35">
            <v>249</v>
          </cell>
          <cell r="N35">
            <v>0</v>
          </cell>
          <cell r="O35">
            <v>249</v>
          </cell>
          <cell r="P35">
            <v>292</v>
          </cell>
          <cell r="Q35">
            <v>0</v>
          </cell>
          <cell r="R35">
            <v>0</v>
          </cell>
          <cell r="S35">
            <v>0</v>
          </cell>
          <cell r="T35">
            <v>47</v>
          </cell>
          <cell r="U35">
            <v>3.8</v>
          </cell>
          <cell r="V35">
            <v>1.5</v>
          </cell>
          <cell r="W35">
            <v>1.5</v>
          </cell>
        </row>
        <row r="36">
          <cell r="K36">
            <v>220</v>
          </cell>
          <cell r="L36">
            <v>183.6</v>
          </cell>
          <cell r="M36">
            <v>194.4</v>
          </cell>
          <cell r="N36">
            <v>0</v>
          </cell>
          <cell r="O36">
            <v>194.4</v>
          </cell>
          <cell r="P36">
            <v>660</v>
          </cell>
          <cell r="Q36">
            <v>1.5</v>
          </cell>
          <cell r="R36">
            <v>1.8</v>
          </cell>
          <cell r="S36">
            <v>2.1</v>
          </cell>
          <cell r="T36">
            <v>34.200000000000003</v>
          </cell>
          <cell r="U36">
            <v>1.7</v>
          </cell>
          <cell r="V36">
            <v>0.6</v>
          </cell>
          <cell r="W36">
            <v>10</v>
          </cell>
        </row>
        <row r="37">
          <cell r="K37">
            <v>223</v>
          </cell>
          <cell r="L37">
            <v>373.2</v>
          </cell>
          <cell r="M37">
            <v>374.8</v>
          </cell>
          <cell r="N37">
            <v>0</v>
          </cell>
          <cell r="O37">
            <v>374.8</v>
          </cell>
          <cell r="P37">
            <v>378</v>
          </cell>
          <cell r="Q37">
            <v>0</v>
          </cell>
          <cell r="R37">
            <v>13.4</v>
          </cell>
          <cell r="S37">
            <v>3.4</v>
          </cell>
          <cell r="T37">
            <v>62.9</v>
          </cell>
          <cell r="U37">
            <v>1.7</v>
          </cell>
          <cell r="V37">
            <v>1</v>
          </cell>
          <cell r="W37">
            <v>1</v>
          </cell>
        </row>
        <row r="38">
          <cell r="K38">
            <v>224</v>
          </cell>
          <cell r="L38">
            <v>301.5</v>
          </cell>
          <cell r="M38">
            <v>305.5</v>
          </cell>
          <cell r="N38">
            <v>0</v>
          </cell>
          <cell r="O38">
            <v>305.5</v>
          </cell>
          <cell r="P38">
            <v>255</v>
          </cell>
          <cell r="Q38">
            <v>1</v>
          </cell>
          <cell r="R38">
            <v>9.4</v>
          </cell>
          <cell r="S38">
            <v>0</v>
          </cell>
          <cell r="T38">
            <v>33.299999999999997</v>
          </cell>
          <cell r="U38">
            <v>0</v>
          </cell>
          <cell r="V38">
            <v>1.7</v>
          </cell>
          <cell r="W38">
            <v>5</v>
          </cell>
        </row>
        <row r="39">
          <cell r="K39">
            <v>225</v>
          </cell>
          <cell r="L39">
            <v>165</v>
          </cell>
          <cell r="M39">
            <v>154</v>
          </cell>
          <cell r="N39">
            <v>0</v>
          </cell>
          <cell r="O39">
            <v>154</v>
          </cell>
          <cell r="P39">
            <v>281</v>
          </cell>
          <cell r="Q39">
            <v>2</v>
          </cell>
          <cell r="R39">
            <v>0</v>
          </cell>
          <cell r="S39">
            <v>1.9</v>
          </cell>
          <cell r="T39">
            <v>29.6</v>
          </cell>
          <cell r="U39">
            <v>1.8</v>
          </cell>
          <cell r="V39">
            <v>0.5</v>
          </cell>
          <cell r="W39">
            <v>8</v>
          </cell>
        </row>
        <row r="40">
          <cell r="K40">
            <v>226</v>
          </cell>
          <cell r="L40">
            <v>416.3</v>
          </cell>
          <cell r="M40">
            <v>406.1</v>
          </cell>
          <cell r="N40">
            <v>0</v>
          </cell>
          <cell r="O40">
            <v>406.1</v>
          </cell>
          <cell r="P40">
            <v>440</v>
          </cell>
          <cell r="Q40">
            <v>3</v>
          </cell>
          <cell r="R40">
            <v>5.6</v>
          </cell>
          <cell r="S40">
            <v>2.1</v>
          </cell>
          <cell r="T40">
            <v>64.8</v>
          </cell>
          <cell r="U40">
            <v>0</v>
          </cell>
          <cell r="V40">
            <v>1.1000000000000001</v>
          </cell>
          <cell r="W40">
            <v>12</v>
          </cell>
        </row>
        <row r="41">
          <cell r="K41">
            <v>227</v>
          </cell>
          <cell r="L41">
            <v>311.39999999999998</v>
          </cell>
          <cell r="M41">
            <v>291.5</v>
          </cell>
          <cell r="N41">
            <v>0</v>
          </cell>
          <cell r="O41">
            <v>291.5</v>
          </cell>
          <cell r="P41">
            <v>807.5</v>
          </cell>
          <cell r="Q41">
            <v>0</v>
          </cell>
          <cell r="R41">
            <v>4.3</v>
          </cell>
          <cell r="S41">
            <v>0.9</v>
          </cell>
          <cell r="T41">
            <v>32.4</v>
          </cell>
          <cell r="U41">
            <v>0</v>
          </cell>
          <cell r="V41">
            <v>1.1000000000000001</v>
          </cell>
          <cell r="W41">
            <v>1.0999994277954102</v>
          </cell>
        </row>
        <row r="42">
          <cell r="K42">
            <v>229</v>
          </cell>
          <cell r="L42">
            <v>21134.6</v>
          </cell>
          <cell r="M42">
            <v>21371</v>
          </cell>
          <cell r="N42">
            <v>0</v>
          </cell>
          <cell r="O42">
            <v>21371</v>
          </cell>
          <cell r="P42">
            <v>91</v>
          </cell>
          <cell r="Q42">
            <v>0</v>
          </cell>
          <cell r="R42">
            <v>383.5</v>
          </cell>
          <cell r="S42">
            <v>34.1</v>
          </cell>
          <cell r="T42">
            <v>596</v>
          </cell>
          <cell r="U42">
            <v>0</v>
          </cell>
          <cell r="V42">
            <v>52.6</v>
          </cell>
          <cell r="W42">
            <v>52.5999755859375</v>
          </cell>
        </row>
        <row r="43">
          <cell r="K43">
            <v>230</v>
          </cell>
          <cell r="L43">
            <v>2178.9</v>
          </cell>
          <cell r="M43">
            <v>2248.6999999999998</v>
          </cell>
          <cell r="N43">
            <v>0</v>
          </cell>
          <cell r="O43">
            <v>2248.6999999999998</v>
          </cell>
          <cell r="P43">
            <v>71</v>
          </cell>
          <cell r="Q43">
            <v>6.5</v>
          </cell>
          <cell r="R43">
            <v>35.9</v>
          </cell>
          <cell r="S43">
            <v>0.3</v>
          </cell>
          <cell r="T43">
            <v>203.4</v>
          </cell>
          <cell r="U43">
            <v>0</v>
          </cell>
          <cell r="V43">
            <v>8.8000000000000007</v>
          </cell>
          <cell r="W43">
            <v>16</v>
          </cell>
        </row>
        <row r="44">
          <cell r="K44">
            <v>231</v>
          </cell>
          <cell r="L44">
            <v>5060.1000000000004</v>
          </cell>
          <cell r="M44">
            <v>5141.8999999999996</v>
          </cell>
          <cell r="N44">
            <v>0</v>
          </cell>
          <cell r="O44">
            <v>5141.8999999999996</v>
          </cell>
          <cell r="P44">
            <v>103</v>
          </cell>
          <cell r="Q44">
            <v>9</v>
          </cell>
          <cell r="R44">
            <v>76.5</v>
          </cell>
          <cell r="S44">
            <v>13.6</v>
          </cell>
          <cell r="T44">
            <v>592.79999999999995</v>
          </cell>
          <cell r="U44">
            <v>0</v>
          </cell>
          <cell r="V44">
            <v>6.2</v>
          </cell>
          <cell r="W44">
            <v>18</v>
          </cell>
        </row>
        <row r="45">
          <cell r="K45">
            <v>232</v>
          </cell>
          <cell r="L45">
            <v>6623.1</v>
          </cell>
          <cell r="M45">
            <v>6695.3</v>
          </cell>
          <cell r="N45">
            <v>0</v>
          </cell>
          <cell r="O45">
            <v>6695.3</v>
          </cell>
          <cell r="P45">
            <v>100</v>
          </cell>
          <cell r="Q45">
            <v>11.5</v>
          </cell>
          <cell r="R45">
            <v>142.19999999999999</v>
          </cell>
          <cell r="S45">
            <v>61.4</v>
          </cell>
          <cell r="T45">
            <v>349.8</v>
          </cell>
          <cell r="U45">
            <v>0</v>
          </cell>
          <cell r="V45">
            <v>13.6</v>
          </cell>
          <cell r="W45">
            <v>24</v>
          </cell>
        </row>
        <row r="46">
          <cell r="K46">
            <v>233</v>
          </cell>
          <cell r="L46">
            <v>26895.8</v>
          </cell>
          <cell r="M46">
            <v>27383.1</v>
          </cell>
          <cell r="N46">
            <v>0</v>
          </cell>
          <cell r="O46">
            <v>27383.1</v>
          </cell>
          <cell r="P46">
            <v>75.3</v>
          </cell>
          <cell r="Q46">
            <v>30</v>
          </cell>
          <cell r="R46">
            <v>384.5</v>
          </cell>
          <cell r="S46">
            <v>380.4</v>
          </cell>
          <cell r="T46">
            <v>2833.6</v>
          </cell>
          <cell r="U46">
            <v>0</v>
          </cell>
          <cell r="V46">
            <v>50.6</v>
          </cell>
          <cell r="W46">
            <v>60</v>
          </cell>
        </row>
        <row r="47">
          <cell r="K47">
            <v>234</v>
          </cell>
          <cell r="L47">
            <v>1791</v>
          </cell>
          <cell r="M47">
            <v>1816.2</v>
          </cell>
          <cell r="N47">
            <v>0</v>
          </cell>
          <cell r="O47">
            <v>1816.2</v>
          </cell>
          <cell r="P47">
            <v>300</v>
          </cell>
          <cell r="Q47">
            <v>18</v>
          </cell>
          <cell r="R47">
            <v>23.6</v>
          </cell>
          <cell r="S47">
            <v>1.6</v>
          </cell>
          <cell r="T47">
            <v>476.5</v>
          </cell>
          <cell r="U47">
            <v>109.7</v>
          </cell>
          <cell r="V47">
            <v>6</v>
          </cell>
          <cell r="W47">
            <v>36</v>
          </cell>
        </row>
        <row r="48">
          <cell r="K48">
            <v>235</v>
          </cell>
          <cell r="L48">
            <v>422.5</v>
          </cell>
          <cell r="M48">
            <v>429</v>
          </cell>
          <cell r="N48">
            <v>0</v>
          </cell>
          <cell r="O48">
            <v>429</v>
          </cell>
          <cell r="P48">
            <v>309</v>
          </cell>
          <cell r="Q48">
            <v>4.5</v>
          </cell>
          <cell r="R48">
            <v>10.5</v>
          </cell>
          <cell r="S48">
            <v>0</v>
          </cell>
          <cell r="T48">
            <v>111.7</v>
          </cell>
          <cell r="U48">
            <v>25.7</v>
          </cell>
          <cell r="V48">
            <v>0.7</v>
          </cell>
          <cell r="W48">
            <v>14</v>
          </cell>
        </row>
        <row r="49">
          <cell r="K49">
            <v>237</v>
          </cell>
          <cell r="L49">
            <v>391.5</v>
          </cell>
          <cell r="M49">
            <v>376.8</v>
          </cell>
          <cell r="N49">
            <v>0</v>
          </cell>
          <cell r="O49">
            <v>376.8</v>
          </cell>
          <cell r="P49">
            <v>599</v>
          </cell>
          <cell r="Q49">
            <v>0</v>
          </cell>
          <cell r="R49">
            <v>11.8</v>
          </cell>
          <cell r="S49">
            <v>0</v>
          </cell>
          <cell r="T49">
            <v>57.5</v>
          </cell>
          <cell r="U49">
            <v>0</v>
          </cell>
          <cell r="V49">
            <v>1.3</v>
          </cell>
          <cell r="W49">
            <v>1.2999992370605469</v>
          </cell>
        </row>
        <row r="50">
          <cell r="K50">
            <v>239</v>
          </cell>
          <cell r="L50">
            <v>590.4</v>
          </cell>
          <cell r="M50">
            <v>618.29999999999995</v>
          </cell>
          <cell r="N50">
            <v>0</v>
          </cell>
          <cell r="O50">
            <v>618.29999999999995</v>
          </cell>
          <cell r="P50">
            <v>418.5</v>
          </cell>
          <cell r="Q50">
            <v>0</v>
          </cell>
          <cell r="R50">
            <v>6</v>
          </cell>
          <cell r="S50">
            <v>0</v>
          </cell>
          <cell r="T50">
            <v>92.1</v>
          </cell>
          <cell r="U50">
            <v>0</v>
          </cell>
          <cell r="V50">
            <v>2</v>
          </cell>
          <cell r="W50">
            <v>2</v>
          </cell>
        </row>
        <row r="51">
          <cell r="K51">
            <v>240</v>
          </cell>
          <cell r="L51">
            <v>582.5</v>
          </cell>
          <cell r="M51">
            <v>578.5</v>
          </cell>
          <cell r="N51">
            <v>0</v>
          </cell>
          <cell r="O51">
            <v>578.5</v>
          </cell>
          <cell r="P51">
            <v>269.3</v>
          </cell>
          <cell r="Q51">
            <v>12</v>
          </cell>
          <cell r="R51">
            <v>12.6</v>
          </cell>
          <cell r="S51">
            <v>0</v>
          </cell>
          <cell r="T51">
            <v>96.2</v>
          </cell>
          <cell r="U51">
            <v>0.7</v>
          </cell>
          <cell r="V51">
            <v>3.1</v>
          </cell>
          <cell r="W51">
            <v>24</v>
          </cell>
        </row>
        <row r="52">
          <cell r="K52">
            <v>241</v>
          </cell>
          <cell r="L52">
            <v>194.5</v>
          </cell>
          <cell r="M52">
            <v>190</v>
          </cell>
          <cell r="N52">
            <v>0</v>
          </cell>
          <cell r="O52">
            <v>190</v>
          </cell>
          <cell r="P52">
            <v>681.5</v>
          </cell>
          <cell r="Q52">
            <v>0</v>
          </cell>
          <cell r="R52">
            <v>0</v>
          </cell>
          <cell r="S52">
            <v>0</v>
          </cell>
          <cell r="T52">
            <v>21.9</v>
          </cell>
          <cell r="U52">
            <v>0</v>
          </cell>
          <cell r="V52">
            <v>0.2</v>
          </cell>
          <cell r="W52">
            <v>0.19999992847442627</v>
          </cell>
        </row>
        <row r="53">
          <cell r="K53">
            <v>242</v>
          </cell>
          <cell r="L53">
            <v>100</v>
          </cell>
          <cell r="M53">
            <v>90.8</v>
          </cell>
          <cell r="N53">
            <v>0</v>
          </cell>
          <cell r="O53">
            <v>90.8</v>
          </cell>
          <cell r="P53">
            <v>243</v>
          </cell>
          <cell r="Q53">
            <v>0</v>
          </cell>
          <cell r="R53">
            <v>0</v>
          </cell>
          <cell r="S53">
            <v>1.5</v>
          </cell>
          <cell r="T53">
            <v>9.6</v>
          </cell>
          <cell r="U53">
            <v>0</v>
          </cell>
          <cell r="V53">
            <v>0.5</v>
          </cell>
          <cell r="W53">
            <v>0.5</v>
          </cell>
        </row>
        <row r="54">
          <cell r="K54">
            <v>243</v>
          </cell>
          <cell r="L54">
            <v>485.5</v>
          </cell>
          <cell r="M54">
            <v>491</v>
          </cell>
          <cell r="N54">
            <v>0</v>
          </cell>
          <cell r="O54">
            <v>491</v>
          </cell>
          <cell r="P54">
            <v>248</v>
          </cell>
          <cell r="Q54">
            <v>0</v>
          </cell>
          <cell r="R54">
            <v>14.3</v>
          </cell>
          <cell r="S54">
            <v>0</v>
          </cell>
          <cell r="T54">
            <v>77.5</v>
          </cell>
          <cell r="U54">
            <v>0</v>
          </cell>
          <cell r="V54">
            <v>1.7</v>
          </cell>
          <cell r="W54">
            <v>1.6999998092651367</v>
          </cell>
        </row>
        <row r="55">
          <cell r="K55">
            <v>244</v>
          </cell>
          <cell r="L55">
            <v>797.7</v>
          </cell>
          <cell r="M55">
            <v>810.7</v>
          </cell>
          <cell r="N55">
            <v>0</v>
          </cell>
          <cell r="O55">
            <v>810.7</v>
          </cell>
          <cell r="P55">
            <v>147</v>
          </cell>
          <cell r="Q55">
            <v>4.5</v>
          </cell>
          <cell r="R55">
            <v>20</v>
          </cell>
          <cell r="S55">
            <v>0.2</v>
          </cell>
          <cell r="T55">
            <v>100.8</v>
          </cell>
          <cell r="U55">
            <v>0</v>
          </cell>
          <cell r="V55">
            <v>2</v>
          </cell>
          <cell r="W55">
            <v>13</v>
          </cell>
        </row>
        <row r="56">
          <cell r="K56">
            <v>245</v>
          </cell>
          <cell r="L56">
            <v>213.9</v>
          </cell>
          <cell r="M56">
            <v>198</v>
          </cell>
          <cell r="N56">
            <v>0</v>
          </cell>
          <cell r="O56">
            <v>198</v>
          </cell>
          <cell r="P56">
            <v>207</v>
          </cell>
          <cell r="Q56">
            <v>0</v>
          </cell>
          <cell r="R56">
            <v>1.5</v>
          </cell>
          <cell r="S56">
            <v>0</v>
          </cell>
          <cell r="T56">
            <v>33.299999999999997</v>
          </cell>
          <cell r="U56">
            <v>0</v>
          </cell>
          <cell r="V56">
            <v>0.8</v>
          </cell>
          <cell r="W56">
            <v>0.79999971389770508</v>
          </cell>
        </row>
        <row r="57">
          <cell r="K57">
            <v>246</v>
          </cell>
          <cell r="L57">
            <v>462</v>
          </cell>
          <cell r="M57">
            <v>477.5</v>
          </cell>
          <cell r="N57">
            <v>0</v>
          </cell>
          <cell r="O57">
            <v>477.5</v>
          </cell>
          <cell r="P57">
            <v>106</v>
          </cell>
          <cell r="Q57">
            <v>6</v>
          </cell>
          <cell r="R57">
            <v>0</v>
          </cell>
          <cell r="S57">
            <v>0</v>
          </cell>
          <cell r="T57">
            <v>138.6</v>
          </cell>
          <cell r="U57">
            <v>31.9</v>
          </cell>
          <cell r="V57">
            <v>2.1</v>
          </cell>
          <cell r="W57">
            <v>12</v>
          </cell>
        </row>
        <row r="58">
          <cell r="K58">
            <v>247</v>
          </cell>
          <cell r="L58">
            <v>652.6</v>
          </cell>
          <cell r="M58">
            <v>615.5</v>
          </cell>
          <cell r="N58">
            <v>0</v>
          </cell>
          <cell r="O58">
            <v>615.5</v>
          </cell>
          <cell r="P58">
            <v>300</v>
          </cell>
          <cell r="Q58">
            <v>5.5</v>
          </cell>
          <cell r="R58">
            <v>11.1</v>
          </cell>
          <cell r="S58">
            <v>0</v>
          </cell>
          <cell r="T58">
            <v>129.5</v>
          </cell>
          <cell r="U58">
            <v>16.3</v>
          </cell>
          <cell r="V58">
            <v>3.8</v>
          </cell>
          <cell r="W58">
            <v>12</v>
          </cell>
        </row>
        <row r="59">
          <cell r="K59">
            <v>248</v>
          </cell>
          <cell r="L59">
            <v>1000</v>
          </cell>
          <cell r="M59">
            <v>973.5</v>
          </cell>
          <cell r="N59">
            <v>0</v>
          </cell>
          <cell r="O59">
            <v>973.5</v>
          </cell>
          <cell r="P59">
            <v>263</v>
          </cell>
          <cell r="Q59">
            <v>7</v>
          </cell>
          <cell r="R59">
            <v>21.7</v>
          </cell>
          <cell r="S59">
            <v>1.5</v>
          </cell>
          <cell r="T59">
            <v>183.8</v>
          </cell>
          <cell r="U59">
            <v>14.1</v>
          </cell>
          <cell r="V59">
            <v>1.8</v>
          </cell>
          <cell r="W59">
            <v>14</v>
          </cell>
        </row>
        <row r="60">
          <cell r="K60">
            <v>249</v>
          </cell>
          <cell r="L60">
            <v>871</v>
          </cell>
          <cell r="M60">
            <v>881.5</v>
          </cell>
          <cell r="N60">
            <v>0</v>
          </cell>
          <cell r="O60">
            <v>881.5</v>
          </cell>
          <cell r="P60">
            <v>22</v>
          </cell>
          <cell r="Q60">
            <v>7</v>
          </cell>
          <cell r="R60">
            <v>14.9</v>
          </cell>
          <cell r="S60">
            <v>0.6</v>
          </cell>
          <cell r="T60">
            <v>148.19999999999999</v>
          </cell>
          <cell r="U60">
            <v>3.6</v>
          </cell>
          <cell r="V60">
            <v>2.7</v>
          </cell>
          <cell r="W60">
            <v>14</v>
          </cell>
        </row>
        <row r="61">
          <cell r="K61">
            <v>250</v>
          </cell>
          <cell r="L61">
            <v>2716.8</v>
          </cell>
          <cell r="M61">
            <v>2806.8</v>
          </cell>
          <cell r="N61">
            <v>0</v>
          </cell>
          <cell r="O61">
            <v>2806.8</v>
          </cell>
          <cell r="P61">
            <v>43</v>
          </cell>
          <cell r="Q61">
            <v>20</v>
          </cell>
          <cell r="R61">
            <v>30.9</v>
          </cell>
          <cell r="S61">
            <v>48.4</v>
          </cell>
          <cell r="T61">
            <v>787.5</v>
          </cell>
          <cell r="U61">
            <v>181.3</v>
          </cell>
          <cell r="V61">
            <v>8.6999999999999993</v>
          </cell>
          <cell r="W61">
            <v>40</v>
          </cell>
        </row>
        <row r="62">
          <cell r="K62">
            <v>251</v>
          </cell>
          <cell r="L62">
            <v>428</v>
          </cell>
          <cell r="M62">
            <v>432.8</v>
          </cell>
          <cell r="N62">
            <v>0</v>
          </cell>
          <cell r="O62">
            <v>432.8</v>
          </cell>
          <cell r="P62">
            <v>434</v>
          </cell>
          <cell r="Q62">
            <v>0</v>
          </cell>
          <cell r="R62">
            <v>6.2</v>
          </cell>
          <cell r="S62">
            <v>0</v>
          </cell>
          <cell r="T62">
            <v>92.6</v>
          </cell>
          <cell r="U62">
            <v>16.899999999999999</v>
          </cell>
          <cell r="V62">
            <v>1.3</v>
          </cell>
          <cell r="W62">
            <v>1.2999992370605469</v>
          </cell>
        </row>
        <row r="63">
          <cell r="K63">
            <v>252</v>
          </cell>
          <cell r="L63">
            <v>508.2</v>
          </cell>
          <cell r="M63">
            <v>514.5</v>
          </cell>
          <cell r="N63">
            <v>0</v>
          </cell>
          <cell r="O63">
            <v>514.5</v>
          </cell>
          <cell r="P63">
            <v>295</v>
          </cell>
          <cell r="Q63">
            <v>4</v>
          </cell>
          <cell r="R63">
            <v>16</v>
          </cell>
          <cell r="S63">
            <v>0</v>
          </cell>
          <cell r="T63">
            <v>84.8</v>
          </cell>
          <cell r="U63">
            <v>1.2</v>
          </cell>
          <cell r="V63">
            <v>1.3</v>
          </cell>
          <cell r="W63">
            <v>19</v>
          </cell>
        </row>
        <row r="64">
          <cell r="K64">
            <v>253</v>
          </cell>
          <cell r="L64">
            <v>4179.6000000000004</v>
          </cell>
          <cell r="M64">
            <v>4210.1000000000004</v>
          </cell>
          <cell r="N64">
            <v>0</v>
          </cell>
          <cell r="O64">
            <v>4210.1000000000004</v>
          </cell>
          <cell r="P64">
            <v>135</v>
          </cell>
          <cell r="Q64">
            <v>66</v>
          </cell>
          <cell r="R64">
            <v>65.2</v>
          </cell>
          <cell r="S64">
            <v>382.4</v>
          </cell>
          <cell r="T64">
            <v>1207</v>
          </cell>
          <cell r="U64">
            <v>277.89999999999998</v>
          </cell>
          <cell r="V64">
            <v>10.4</v>
          </cell>
          <cell r="W64">
            <v>140</v>
          </cell>
        </row>
        <row r="65">
          <cell r="K65">
            <v>254</v>
          </cell>
          <cell r="L65">
            <v>444</v>
          </cell>
          <cell r="M65">
            <v>446.5</v>
          </cell>
          <cell r="N65">
            <v>0</v>
          </cell>
          <cell r="O65">
            <v>446.5</v>
          </cell>
          <cell r="P65">
            <v>718</v>
          </cell>
          <cell r="Q65">
            <v>2.5</v>
          </cell>
          <cell r="R65">
            <v>5.4</v>
          </cell>
          <cell r="S65">
            <v>0</v>
          </cell>
          <cell r="T65">
            <v>72.5</v>
          </cell>
          <cell r="U65">
            <v>0.4</v>
          </cell>
          <cell r="V65">
            <v>0.6</v>
          </cell>
          <cell r="W65">
            <v>10</v>
          </cell>
        </row>
        <row r="66">
          <cell r="K66">
            <v>255</v>
          </cell>
          <cell r="L66">
            <v>220.5</v>
          </cell>
          <cell r="M66">
            <v>235</v>
          </cell>
          <cell r="N66">
            <v>0</v>
          </cell>
          <cell r="O66">
            <v>235</v>
          </cell>
          <cell r="P66">
            <v>425.5</v>
          </cell>
          <cell r="Q66">
            <v>2</v>
          </cell>
          <cell r="R66">
            <v>6.4</v>
          </cell>
          <cell r="S66">
            <v>0</v>
          </cell>
          <cell r="T66">
            <v>36.5</v>
          </cell>
          <cell r="U66">
            <v>0</v>
          </cell>
          <cell r="V66">
            <v>1.2</v>
          </cell>
          <cell r="W66">
            <v>6</v>
          </cell>
        </row>
        <row r="67">
          <cell r="K67">
            <v>256</v>
          </cell>
          <cell r="L67">
            <v>288</v>
          </cell>
          <cell r="M67">
            <v>277</v>
          </cell>
          <cell r="N67">
            <v>0</v>
          </cell>
          <cell r="O67">
            <v>277</v>
          </cell>
          <cell r="P67">
            <v>225</v>
          </cell>
          <cell r="Q67">
            <v>4.5</v>
          </cell>
          <cell r="R67">
            <v>7.8</v>
          </cell>
          <cell r="S67">
            <v>0</v>
          </cell>
          <cell r="T67">
            <v>61.6</v>
          </cell>
          <cell r="U67">
            <v>10.1</v>
          </cell>
          <cell r="V67">
            <v>0.7</v>
          </cell>
          <cell r="W67">
            <v>15</v>
          </cell>
        </row>
        <row r="68">
          <cell r="K68">
            <v>257</v>
          </cell>
          <cell r="L68">
            <v>1257</v>
          </cell>
          <cell r="M68">
            <v>1258.5</v>
          </cell>
          <cell r="N68">
            <v>0</v>
          </cell>
          <cell r="O68">
            <v>1258.5</v>
          </cell>
          <cell r="P68">
            <v>140.5</v>
          </cell>
          <cell r="Q68">
            <v>14</v>
          </cell>
          <cell r="R68">
            <v>21.1</v>
          </cell>
          <cell r="S68">
            <v>0</v>
          </cell>
          <cell r="T68">
            <v>321.89999999999998</v>
          </cell>
          <cell r="U68">
            <v>74.099999999999994</v>
          </cell>
          <cell r="V68">
            <v>3.5</v>
          </cell>
          <cell r="W68">
            <v>28</v>
          </cell>
        </row>
        <row r="69">
          <cell r="K69">
            <v>258</v>
          </cell>
          <cell r="L69">
            <v>555.5</v>
          </cell>
          <cell r="M69">
            <v>586.6</v>
          </cell>
          <cell r="N69">
            <v>0</v>
          </cell>
          <cell r="O69">
            <v>586.6</v>
          </cell>
          <cell r="P69">
            <v>126</v>
          </cell>
          <cell r="Q69">
            <v>5</v>
          </cell>
          <cell r="R69">
            <v>21.8</v>
          </cell>
          <cell r="S69">
            <v>0</v>
          </cell>
          <cell r="T69">
            <v>119.5</v>
          </cell>
          <cell r="U69">
            <v>17.100000000000001</v>
          </cell>
          <cell r="V69">
            <v>1.4</v>
          </cell>
          <cell r="W69">
            <v>12</v>
          </cell>
        </row>
        <row r="70">
          <cell r="K70">
            <v>259</v>
          </cell>
          <cell r="L70">
            <v>45287.9</v>
          </cell>
          <cell r="M70">
            <v>45888.3</v>
          </cell>
          <cell r="N70">
            <v>0</v>
          </cell>
          <cell r="O70">
            <v>45888.3</v>
          </cell>
          <cell r="P70">
            <v>151</v>
          </cell>
          <cell r="Q70">
            <v>956</v>
          </cell>
          <cell r="R70">
            <v>792.8</v>
          </cell>
          <cell r="S70">
            <v>2334.6</v>
          </cell>
          <cell r="T70">
            <v>15687.3</v>
          </cell>
          <cell r="U70">
            <v>3612.2</v>
          </cell>
          <cell r="V70">
            <v>101.4</v>
          </cell>
          <cell r="W70">
            <v>1912</v>
          </cell>
        </row>
        <row r="71">
          <cell r="K71">
            <v>260</v>
          </cell>
          <cell r="L71">
            <v>6253.4</v>
          </cell>
          <cell r="M71">
            <v>6335.1</v>
          </cell>
          <cell r="N71">
            <v>47</v>
          </cell>
          <cell r="O71">
            <v>6382.1</v>
          </cell>
          <cell r="P71">
            <v>50</v>
          </cell>
          <cell r="Q71">
            <v>24.5</v>
          </cell>
          <cell r="R71">
            <v>106.7</v>
          </cell>
          <cell r="S71">
            <v>94.4</v>
          </cell>
          <cell r="T71">
            <v>1138.5999999999999</v>
          </cell>
          <cell r="U71">
            <v>69.900000000000006</v>
          </cell>
          <cell r="V71">
            <v>17.899999999999999</v>
          </cell>
          <cell r="W71">
            <v>50</v>
          </cell>
        </row>
        <row r="72">
          <cell r="K72">
            <v>261</v>
          </cell>
          <cell r="L72">
            <v>4996.6000000000004</v>
          </cell>
          <cell r="M72">
            <v>5013.5</v>
          </cell>
          <cell r="N72">
            <v>0</v>
          </cell>
          <cell r="O72">
            <v>5013.5</v>
          </cell>
          <cell r="P72">
            <v>36</v>
          </cell>
          <cell r="Q72">
            <v>74.5</v>
          </cell>
          <cell r="R72">
            <v>69.099999999999994</v>
          </cell>
          <cell r="S72">
            <v>16.8</v>
          </cell>
          <cell r="T72">
            <v>1139.5</v>
          </cell>
          <cell r="U72">
            <v>246.7</v>
          </cell>
          <cell r="V72">
            <v>11.1</v>
          </cell>
          <cell r="W72">
            <v>150</v>
          </cell>
        </row>
        <row r="73">
          <cell r="K73">
            <v>262</v>
          </cell>
          <cell r="L73">
            <v>2536.9</v>
          </cell>
          <cell r="M73">
            <v>2584.5</v>
          </cell>
          <cell r="N73">
            <v>0</v>
          </cell>
          <cell r="O73">
            <v>2584.5</v>
          </cell>
          <cell r="P73">
            <v>83</v>
          </cell>
          <cell r="Q73">
            <v>15.5</v>
          </cell>
          <cell r="R73">
            <v>64.2</v>
          </cell>
          <cell r="S73">
            <v>13.8</v>
          </cell>
          <cell r="T73">
            <v>374.4</v>
          </cell>
          <cell r="U73">
            <v>0</v>
          </cell>
          <cell r="V73">
            <v>7.1</v>
          </cell>
          <cell r="W73">
            <v>36</v>
          </cell>
        </row>
        <row r="74">
          <cell r="K74">
            <v>263</v>
          </cell>
          <cell r="L74">
            <v>1736.9</v>
          </cell>
          <cell r="M74">
            <v>1741.6</v>
          </cell>
          <cell r="N74">
            <v>0</v>
          </cell>
          <cell r="O74">
            <v>1741.6</v>
          </cell>
          <cell r="P74">
            <v>82.4</v>
          </cell>
          <cell r="Q74">
            <v>15</v>
          </cell>
          <cell r="R74">
            <v>36.1</v>
          </cell>
          <cell r="S74">
            <v>0.4</v>
          </cell>
          <cell r="T74">
            <v>229.8</v>
          </cell>
          <cell r="U74">
            <v>0</v>
          </cell>
          <cell r="V74">
            <v>6</v>
          </cell>
          <cell r="W74">
            <v>30</v>
          </cell>
        </row>
        <row r="75">
          <cell r="K75">
            <v>264</v>
          </cell>
          <cell r="L75">
            <v>1136.3</v>
          </cell>
          <cell r="M75">
            <v>1128.5999999999999</v>
          </cell>
          <cell r="N75">
            <v>0</v>
          </cell>
          <cell r="O75">
            <v>1128.5999999999999</v>
          </cell>
          <cell r="P75">
            <v>136</v>
          </cell>
          <cell r="Q75">
            <v>3</v>
          </cell>
          <cell r="R75">
            <v>3.4</v>
          </cell>
          <cell r="S75">
            <v>0</v>
          </cell>
          <cell r="T75">
            <v>115.8</v>
          </cell>
          <cell r="U75">
            <v>0</v>
          </cell>
          <cell r="V75">
            <v>4.9000000000000004</v>
          </cell>
          <cell r="W75">
            <v>6</v>
          </cell>
        </row>
        <row r="76">
          <cell r="K76">
            <v>265</v>
          </cell>
          <cell r="L76">
            <v>5015.5</v>
          </cell>
          <cell r="M76">
            <v>5086.1000000000004</v>
          </cell>
          <cell r="N76">
            <v>0</v>
          </cell>
          <cell r="O76">
            <v>5086.1000000000004</v>
          </cell>
          <cell r="P76">
            <v>65.099999999999994</v>
          </cell>
          <cell r="Q76">
            <v>30</v>
          </cell>
          <cell r="R76">
            <v>90.3</v>
          </cell>
          <cell r="S76">
            <v>41.3</v>
          </cell>
          <cell r="T76">
            <v>468.8</v>
          </cell>
          <cell r="U76">
            <v>0</v>
          </cell>
          <cell r="V76">
            <v>9.6999999999999993</v>
          </cell>
          <cell r="W76">
            <v>60</v>
          </cell>
        </row>
        <row r="77">
          <cell r="K77">
            <v>266</v>
          </cell>
          <cell r="L77">
            <v>6416.6</v>
          </cell>
          <cell r="M77">
            <v>6420.7</v>
          </cell>
          <cell r="N77">
            <v>0</v>
          </cell>
          <cell r="O77">
            <v>6420.7</v>
          </cell>
          <cell r="P77">
            <v>42.5</v>
          </cell>
          <cell r="Q77">
            <v>18</v>
          </cell>
          <cell r="R77">
            <v>160.9</v>
          </cell>
          <cell r="S77">
            <v>5.3</v>
          </cell>
          <cell r="T77">
            <v>460.1</v>
          </cell>
          <cell r="U77">
            <v>0</v>
          </cell>
          <cell r="V77">
            <v>17.5</v>
          </cell>
          <cell r="W77">
            <v>36</v>
          </cell>
        </row>
        <row r="78">
          <cell r="K78">
            <v>267</v>
          </cell>
          <cell r="L78">
            <v>1855.5</v>
          </cell>
          <cell r="M78">
            <v>1845</v>
          </cell>
          <cell r="N78">
            <v>0</v>
          </cell>
          <cell r="O78">
            <v>1845</v>
          </cell>
          <cell r="P78">
            <v>210</v>
          </cell>
          <cell r="Q78">
            <v>0</v>
          </cell>
          <cell r="R78">
            <v>29.1</v>
          </cell>
          <cell r="S78">
            <v>0</v>
          </cell>
          <cell r="T78">
            <v>97.6</v>
          </cell>
          <cell r="U78">
            <v>0</v>
          </cell>
          <cell r="V78">
            <v>5</v>
          </cell>
          <cell r="W78">
            <v>5</v>
          </cell>
        </row>
        <row r="79">
          <cell r="K79">
            <v>268</v>
          </cell>
          <cell r="L79">
            <v>744.8</v>
          </cell>
          <cell r="M79">
            <v>744.6</v>
          </cell>
          <cell r="N79">
            <v>0</v>
          </cell>
          <cell r="O79">
            <v>744.6</v>
          </cell>
          <cell r="P79">
            <v>126</v>
          </cell>
          <cell r="Q79">
            <v>10</v>
          </cell>
          <cell r="R79">
            <v>12.6</v>
          </cell>
          <cell r="S79">
            <v>0</v>
          </cell>
          <cell r="T79">
            <v>82.1</v>
          </cell>
          <cell r="U79">
            <v>0</v>
          </cell>
          <cell r="V79">
            <v>1.7</v>
          </cell>
          <cell r="W79">
            <v>20</v>
          </cell>
        </row>
        <row r="80">
          <cell r="K80">
            <v>269</v>
          </cell>
          <cell r="L80">
            <v>113</v>
          </cell>
          <cell r="M80">
            <v>124.5</v>
          </cell>
          <cell r="N80">
            <v>0</v>
          </cell>
          <cell r="O80">
            <v>124.5</v>
          </cell>
          <cell r="P80">
            <v>248.6</v>
          </cell>
          <cell r="Q80">
            <v>2.5</v>
          </cell>
          <cell r="R80">
            <v>3.1</v>
          </cell>
          <cell r="S80">
            <v>0</v>
          </cell>
          <cell r="T80">
            <v>25.1</v>
          </cell>
          <cell r="U80">
            <v>3.2</v>
          </cell>
          <cell r="V80">
            <v>0.6</v>
          </cell>
          <cell r="W80">
            <v>5</v>
          </cell>
        </row>
        <row r="81">
          <cell r="K81">
            <v>270</v>
          </cell>
          <cell r="L81">
            <v>375.4</v>
          </cell>
          <cell r="M81">
            <v>365.3</v>
          </cell>
          <cell r="N81">
            <v>0</v>
          </cell>
          <cell r="O81">
            <v>365.3</v>
          </cell>
          <cell r="P81">
            <v>275.8</v>
          </cell>
          <cell r="Q81">
            <v>0</v>
          </cell>
          <cell r="R81">
            <v>15.6</v>
          </cell>
          <cell r="S81">
            <v>0</v>
          </cell>
          <cell r="T81">
            <v>51.5</v>
          </cell>
          <cell r="U81">
            <v>0</v>
          </cell>
          <cell r="V81">
            <v>2.1</v>
          </cell>
          <cell r="W81">
            <v>2.0999984741210938</v>
          </cell>
        </row>
        <row r="82">
          <cell r="K82">
            <v>271</v>
          </cell>
          <cell r="L82">
            <v>272.60000000000002</v>
          </cell>
          <cell r="M82">
            <v>290.10000000000002</v>
          </cell>
          <cell r="N82">
            <v>0</v>
          </cell>
          <cell r="O82">
            <v>290.10000000000002</v>
          </cell>
          <cell r="P82">
            <v>444.8</v>
          </cell>
          <cell r="Q82">
            <v>3</v>
          </cell>
          <cell r="R82">
            <v>6.6</v>
          </cell>
          <cell r="S82">
            <v>0</v>
          </cell>
          <cell r="T82">
            <v>57</v>
          </cell>
          <cell r="U82">
            <v>6.7</v>
          </cell>
          <cell r="V82">
            <v>1.2</v>
          </cell>
          <cell r="W82">
            <v>8</v>
          </cell>
        </row>
        <row r="83">
          <cell r="K83">
            <v>272</v>
          </cell>
          <cell r="L83">
            <v>316.3</v>
          </cell>
          <cell r="M83">
            <v>302.8</v>
          </cell>
          <cell r="N83">
            <v>0</v>
          </cell>
          <cell r="O83">
            <v>302.8</v>
          </cell>
          <cell r="P83">
            <v>411.3</v>
          </cell>
          <cell r="Q83">
            <v>6.5</v>
          </cell>
          <cell r="R83">
            <v>9.1999999999999993</v>
          </cell>
          <cell r="S83">
            <v>0</v>
          </cell>
          <cell r="T83">
            <v>55.2</v>
          </cell>
          <cell r="U83">
            <v>2.1</v>
          </cell>
          <cell r="V83">
            <v>0.4</v>
          </cell>
          <cell r="W83">
            <v>20</v>
          </cell>
        </row>
        <row r="84">
          <cell r="K84">
            <v>273</v>
          </cell>
          <cell r="L84">
            <v>730.7</v>
          </cell>
          <cell r="M84">
            <v>736.5</v>
          </cell>
          <cell r="N84">
            <v>0</v>
          </cell>
          <cell r="O84">
            <v>736.5</v>
          </cell>
          <cell r="P84">
            <v>565</v>
          </cell>
          <cell r="Q84">
            <v>12.5</v>
          </cell>
          <cell r="R84">
            <v>16.5</v>
          </cell>
          <cell r="S84">
            <v>0.3</v>
          </cell>
          <cell r="T84">
            <v>83.4</v>
          </cell>
          <cell r="U84">
            <v>0</v>
          </cell>
          <cell r="V84">
            <v>2.7</v>
          </cell>
          <cell r="W84">
            <v>28</v>
          </cell>
        </row>
        <row r="85">
          <cell r="K85">
            <v>274</v>
          </cell>
          <cell r="L85">
            <v>389.8</v>
          </cell>
          <cell r="M85">
            <v>375.2</v>
          </cell>
          <cell r="N85">
            <v>0</v>
          </cell>
          <cell r="O85">
            <v>375.2</v>
          </cell>
          <cell r="P85">
            <v>637</v>
          </cell>
          <cell r="Q85">
            <v>0</v>
          </cell>
          <cell r="R85">
            <v>10.8</v>
          </cell>
          <cell r="S85">
            <v>0</v>
          </cell>
          <cell r="T85">
            <v>62</v>
          </cell>
          <cell r="U85">
            <v>0</v>
          </cell>
          <cell r="V85">
            <v>1.4</v>
          </cell>
          <cell r="W85">
            <v>1.3999996185302734</v>
          </cell>
        </row>
        <row r="86">
          <cell r="K86">
            <v>275</v>
          </cell>
          <cell r="L86">
            <v>97.5</v>
          </cell>
          <cell r="M86">
            <v>78.5</v>
          </cell>
          <cell r="N86">
            <v>0</v>
          </cell>
          <cell r="O86">
            <v>78.5</v>
          </cell>
          <cell r="P86">
            <v>662</v>
          </cell>
          <cell r="Q86">
            <v>0</v>
          </cell>
          <cell r="R86">
            <v>0</v>
          </cell>
          <cell r="S86">
            <v>0</v>
          </cell>
          <cell r="T86">
            <v>12.8</v>
          </cell>
          <cell r="U86">
            <v>0</v>
          </cell>
          <cell r="V86">
            <v>0.2</v>
          </cell>
          <cell r="W86">
            <v>0.19999992847442627</v>
          </cell>
        </row>
        <row r="87">
          <cell r="K87">
            <v>281</v>
          </cell>
          <cell r="L87">
            <v>357.5</v>
          </cell>
          <cell r="M87">
            <v>353.9</v>
          </cell>
          <cell r="N87">
            <v>0</v>
          </cell>
          <cell r="O87">
            <v>353.9</v>
          </cell>
          <cell r="P87">
            <v>728.3</v>
          </cell>
          <cell r="Q87">
            <v>0</v>
          </cell>
          <cell r="R87">
            <v>8.1</v>
          </cell>
          <cell r="S87">
            <v>0</v>
          </cell>
          <cell r="T87">
            <v>55.6</v>
          </cell>
          <cell r="U87">
            <v>0</v>
          </cell>
          <cell r="V87">
            <v>1.6</v>
          </cell>
          <cell r="W87">
            <v>1.5999994277954102</v>
          </cell>
        </row>
        <row r="88">
          <cell r="K88">
            <v>282</v>
          </cell>
          <cell r="L88">
            <v>290</v>
          </cell>
          <cell r="M88">
            <v>312.8</v>
          </cell>
          <cell r="N88">
            <v>0</v>
          </cell>
          <cell r="O88">
            <v>312.8</v>
          </cell>
          <cell r="P88">
            <v>541</v>
          </cell>
          <cell r="Q88">
            <v>3</v>
          </cell>
          <cell r="R88">
            <v>10.8</v>
          </cell>
          <cell r="S88">
            <v>0</v>
          </cell>
          <cell r="T88">
            <v>71.599999999999994</v>
          </cell>
          <cell r="U88">
            <v>16.2</v>
          </cell>
          <cell r="V88">
            <v>0.6</v>
          </cell>
          <cell r="W88">
            <v>12</v>
          </cell>
        </row>
        <row r="89">
          <cell r="K89">
            <v>283</v>
          </cell>
          <cell r="L89">
            <v>151.5</v>
          </cell>
          <cell r="M89">
            <v>134.5</v>
          </cell>
          <cell r="N89">
            <v>0</v>
          </cell>
          <cell r="O89">
            <v>134.5</v>
          </cell>
          <cell r="P89">
            <v>160</v>
          </cell>
          <cell r="Q89">
            <v>2.5</v>
          </cell>
          <cell r="R89">
            <v>7.9</v>
          </cell>
          <cell r="S89">
            <v>0</v>
          </cell>
          <cell r="T89">
            <v>41</v>
          </cell>
          <cell r="U89">
            <v>9.5</v>
          </cell>
          <cell r="V89">
            <v>0.5</v>
          </cell>
          <cell r="W89">
            <v>10</v>
          </cell>
        </row>
        <row r="90">
          <cell r="K90">
            <v>284</v>
          </cell>
          <cell r="L90">
            <v>347</v>
          </cell>
          <cell r="M90">
            <v>364.5</v>
          </cell>
          <cell r="N90">
            <v>0</v>
          </cell>
          <cell r="O90">
            <v>364.5</v>
          </cell>
          <cell r="P90">
            <v>780</v>
          </cell>
          <cell r="Q90">
            <v>0</v>
          </cell>
          <cell r="R90">
            <v>8.9</v>
          </cell>
          <cell r="S90">
            <v>0</v>
          </cell>
          <cell r="T90">
            <v>51.1</v>
          </cell>
          <cell r="U90">
            <v>0</v>
          </cell>
          <cell r="V90">
            <v>0.6</v>
          </cell>
          <cell r="W90">
            <v>0.59999990463256836</v>
          </cell>
        </row>
        <row r="91">
          <cell r="K91">
            <v>285</v>
          </cell>
          <cell r="L91">
            <v>168.2</v>
          </cell>
          <cell r="M91">
            <v>163.19999999999999</v>
          </cell>
          <cell r="N91">
            <v>0</v>
          </cell>
          <cell r="O91">
            <v>163.19999999999999</v>
          </cell>
          <cell r="P91">
            <v>259</v>
          </cell>
          <cell r="Q91">
            <v>0</v>
          </cell>
          <cell r="R91">
            <v>0</v>
          </cell>
          <cell r="S91">
            <v>0</v>
          </cell>
          <cell r="T91">
            <v>40.6</v>
          </cell>
          <cell r="U91">
            <v>9.3000000000000007</v>
          </cell>
          <cell r="V91">
            <v>0.3</v>
          </cell>
          <cell r="W91">
            <v>0.29999995231628418</v>
          </cell>
        </row>
        <row r="92">
          <cell r="K92">
            <v>286</v>
          </cell>
          <cell r="L92">
            <v>322</v>
          </cell>
          <cell r="M92">
            <v>334.2</v>
          </cell>
          <cell r="N92">
            <v>0</v>
          </cell>
          <cell r="O92">
            <v>334.2</v>
          </cell>
          <cell r="P92">
            <v>382.5</v>
          </cell>
          <cell r="Q92">
            <v>5.5</v>
          </cell>
          <cell r="R92">
            <v>7.1</v>
          </cell>
          <cell r="S92">
            <v>0</v>
          </cell>
          <cell r="T92">
            <v>81.599999999999994</v>
          </cell>
          <cell r="U92">
            <v>18.8</v>
          </cell>
          <cell r="V92">
            <v>0.9</v>
          </cell>
          <cell r="W92">
            <v>12</v>
          </cell>
        </row>
        <row r="93">
          <cell r="K93">
            <v>287</v>
          </cell>
          <cell r="L93">
            <v>597</v>
          </cell>
          <cell r="M93">
            <v>582</v>
          </cell>
          <cell r="N93">
            <v>0</v>
          </cell>
          <cell r="O93">
            <v>582</v>
          </cell>
          <cell r="P93">
            <v>227</v>
          </cell>
          <cell r="Q93">
            <v>0</v>
          </cell>
          <cell r="R93">
            <v>21.7</v>
          </cell>
          <cell r="S93">
            <v>0</v>
          </cell>
          <cell r="T93">
            <v>132.69999999999999</v>
          </cell>
          <cell r="U93">
            <v>27.3</v>
          </cell>
          <cell r="V93">
            <v>1.1000000000000001</v>
          </cell>
          <cell r="W93">
            <v>1.0999994277954102</v>
          </cell>
        </row>
        <row r="94">
          <cell r="K94">
            <v>288</v>
          </cell>
          <cell r="L94">
            <v>532</v>
          </cell>
          <cell r="M94">
            <v>546.5</v>
          </cell>
          <cell r="N94">
            <v>0</v>
          </cell>
          <cell r="O94">
            <v>546.5</v>
          </cell>
          <cell r="P94">
            <v>142.1</v>
          </cell>
          <cell r="Q94">
            <v>5</v>
          </cell>
          <cell r="R94">
            <v>29</v>
          </cell>
          <cell r="S94">
            <v>0.1</v>
          </cell>
          <cell r="T94">
            <v>144.6</v>
          </cell>
          <cell r="U94">
            <v>33.299999999999997</v>
          </cell>
          <cell r="V94">
            <v>2.2999999999999998</v>
          </cell>
          <cell r="W94">
            <v>10</v>
          </cell>
        </row>
        <row r="95">
          <cell r="K95">
            <v>289</v>
          </cell>
          <cell r="L95">
            <v>776</v>
          </cell>
          <cell r="M95">
            <v>762.4</v>
          </cell>
          <cell r="N95">
            <v>0</v>
          </cell>
          <cell r="O95">
            <v>762.4</v>
          </cell>
          <cell r="P95">
            <v>130</v>
          </cell>
          <cell r="Q95">
            <v>0</v>
          </cell>
          <cell r="R95">
            <v>7.5</v>
          </cell>
          <cell r="S95">
            <v>0</v>
          </cell>
          <cell r="T95">
            <v>97.1</v>
          </cell>
          <cell r="U95">
            <v>0</v>
          </cell>
          <cell r="V95">
            <v>3.4</v>
          </cell>
          <cell r="W95">
            <v>3.3999996185302734</v>
          </cell>
        </row>
        <row r="96">
          <cell r="K96">
            <v>290</v>
          </cell>
          <cell r="L96">
            <v>2371.6999999999998</v>
          </cell>
          <cell r="M96">
            <v>2355.6</v>
          </cell>
          <cell r="N96">
            <v>0</v>
          </cell>
          <cell r="O96">
            <v>2355.6</v>
          </cell>
          <cell r="P96">
            <v>115.9</v>
          </cell>
          <cell r="Q96">
            <v>18</v>
          </cell>
          <cell r="R96">
            <v>40.9</v>
          </cell>
          <cell r="S96">
            <v>2</v>
          </cell>
          <cell r="T96">
            <v>543.1</v>
          </cell>
          <cell r="U96">
            <v>123.4</v>
          </cell>
          <cell r="V96">
            <v>8</v>
          </cell>
          <cell r="W96">
            <v>36</v>
          </cell>
        </row>
        <row r="97">
          <cell r="K97">
            <v>291</v>
          </cell>
          <cell r="L97">
            <v>79.5</v>
          </cell>
          <cell r="M97">
            <v>90</v>
          </cell>
          <cell r="N97">
            <v>0</v>
          </cell>
          <cell r="O97">
            <v>90</v>
          </cell>
          <cell r="P97">
            <v>267.8</v>
          </cell>
          <cell r="Q97">
            <v>1</v>
          </cell>
          <cell r="R97">
            <v>1.1000000000000001</v>
          </cell>
          <cell r="S97">
            <v>0</v>
          </cell>
          <cell r="T97">
            <v>15.5</v>
          </cell>
          <cell r="U97">
            <v>0.6</v>
          </cell>
          <cell r="V97">
            <v>0.4</v>
          </cell>
          <cell r="W97">
            <v>3</v>
          </cell>
        </row>
        <row r="98">
          <cell r="K98">
            <v>292</v>
          </cell>
          <cell r="L98">
            <v>92</v>
          </cell>
          <cell r="M98">
            <v>97.5</v>
          </cell>
          <cell r="N98">
            <v>0</v>
          </cell>
          <cell r="O98">
            <v>97.5</v>
          </cell>
          <cell r="P98">
            <v>437</v>
          </cell>
          <cell r="Q98">
            <v>0</v>
          </cell>
          <cell r="R98">
            <v>2.1</v>
          </cell>
          <cell r="S98">
            <v>0</v>
          </cell>
          <cell r="T98">
            <v>10.5</v>
          </cell>
          <cell r="U98">
            <v>0</v>
          </cell>
          <cell r="V98">
            <v>0.1</v>
          </cell>
          <cell r="W98">
            <v>9.9999964237213135E-2</v>
          </cell>
        </row>
        <row r="99">
          <cell r="K99">
            <v>293</v>
          </cell>
          <cell r="L99">
            <v>286.7</v>
          </cell>
          <cell r="M99">
            <v>285.5</v>
          </cell>
          <cell r="N99">
            <v>0</v>
          </cell>
          <cell r="O99">
            <v>285.5</v>
          </cell>
          <cell r="P99">
            <v>400.8</v>
          </cell>
          <cell r="Q99">
            <v>3</v>
          </cell>
          <cell r="R99">
            <v>5.0999999999999996</v>
          </cell>
          <cell r="S99">
            <v>0.9</v>
          </cell>
          <cell r="T99">
            <v>33.299999999999997</v>
          </cell>
          <cell r="U99">
            <v>0</v>
          </cell>
          <cell r="V99">
            <v>1.3</v>
          </cell>
          <cell r="W99">
            <v>6</v>
          </cell>
        </row>
        <row r="100">
          <cell r="K100">
            <v>294</v>
          </cell>
          <cell r="L100">
            <v>343</v>
          </cell>
          <cell r="M100">
            <v>344.5</v>
          </cell>
          <cell r="N100">
            <v>0</v>
          </cell>
          <cell r="O100">
            <v>344.5</v>
          </cell>
          <cell r="P100">
            <v>828</v>
          </cell>
          <cell r="Q100">
            <v>0</v>
          </cell>
          <cell r="R100">
            <v>8.1</v>
          </cell>
          <cell r="S100">
            <v>0</v>
          </cell>
          <cell r="T100">
            <v>52</v>
          </cell>
          <cell r="U100">
            <v>0</v>
          </cell>
          <cell r="V100">
            <v>2</v>
          </cell>
          <cell r="W100">
            <v>2</v>
          </cell>
        </row>
        <row r="101">
          <cell r="K101">
            <v>297</v>
          </cell>
          <cell r="L101">
            <v>283</v>
          </cell>
          <cell r="M101">
            <v>284</v>
          </cell>
          <cell r="N101">
            <v>0</v>
          </cell>
          <cell r="O101">
            <v>284</v>
          </cell>
          <cell r="P101">
            <v>640</v>
          </cell>
          <cell r="Q101">
            <v>0</v>
          </cell>
          <cell r="R101">
            <v>3.3</v>
          </cell>
          <cell r="S101">
            <v>1</v>
          </cell>
          <cell r="T101">
            <v>49.7</v>
          </cell>
          <cell r="U101">
            <v>2.5</v>
          </cell>
          <cell r="V101">
            <v>0.7</v>
          </cell>
          <cell r="W101">
            <v>0.69999980926513672</v>
          </cell>
        </row>
        <row r="102">
          <cell r="K102">
            <v>298</v>
          </cell>
          <cell r="L102">
            <v>336.8</v>
          </cell>
          <cell r="M102">
            <v>340.5</v>
          </cell>
          <cell r="N102">
            <v>0</v>
          </cell>
          <cell r="O102">
            <v>340.5</v>
          </cell>
          <cell r="P102">
            <v>444</v>
          </cell>
          <cell r="Q102">
            <v>6.5</v>
          </cell>
          <cell r="R102">
            <v>4.2</v>
          </cell>
          <cell r="S102">
            <v>0.5</v>
          </cell>
          <cell r="T102">
            <v>67.900000000000006</v>
          </cell>
          <cell r="U102">
            <v>8.1999999999999993</v>
          </cell>
          <cell r="V102">
            <v>1.1000000000000001</v>
          </cell>
          <cell r="W102">
            <v>13</v>
          </cell>
        </row>
        <row r="103">
          <cell r="K103">
            <v>299</v>
          </cell>
          <cell r="L103">
            <v>219.5</v>
          </cell>
          <cell r="M103">
            <v>212.7</v>
          </cell>
          <cell r="N103">
            <v>0</v>
          </cell>
          <cell r="O103">
            <v>212.7</v>
          </cell>
          <cell r="P103">
            <v>623</v>
          </cell>
          <cell r="Q103">
            <v>3</v>
          </cell>
          <cell r="R103">
            <v>2.2000000000000002</v>
          </cell>
          <cell r="S103">
            <v>0</v>
          </cell>
          <cell r="T103">
            <v>36.5</v>
          </cell>
          <cell r="U103">
            <v>0.6</v>
          </cell>
          <cell r="V103">
            <v>0.6</v>
          </cell>
          <cell r="W103">
            <v>7</v>
          </cell>
        </row>
        <row r="104">
          <cell r="K104">
            <v>300</v>
          </cell>
          <cell r="L104">
            <v>326</v>
          </cell>
          <cell r="M104">
            <v>324.5</v>
          </cell>
          <cell r="N104">
            <v>0</v>
          </cell>
          <cell r="O104">
            <v>324.5</v>
          </cell>
          <cell r="P104">
            <v>864</v>
          </cell>
          <cell r="Q104">
            <v>0</v>
          </cell>
          <cell r="R104">
            <v>4.5999999999999996</v>
          </cell>
          <cell r="S104">
            <v>0</v>
          </cell>
          <cell r="T104">
            <v>36.9</v>
          </cell>
          <cell r="U104">
            <v>0</v>
          </cell>
          <cell r="V104">
            <v>1.2</v>
          </cell>
          <cell r="W104">
            <v>1.1999998092651367</v>
          </cell>
        </row>
        <row r="105">
          <cell r="K105">
            <v>303</v>
          </cell>
          <cell r="L105">
            <v>304.89999999999998</v>
          </cell>
          <cell r="M105">
            <v>298.8</v>
          </cell>
          <cell r="N105">
            <v>0</v>
          </cell>
          <cell r="O105">
            <v>298.8</v>
          </cell>
          <cell r="P105">
            <v>517.79999999999995</v>
          </cell>
          <cell r="Q105">
            <v>0</v>
          </cell>
          <cell r="R105">
            <v>8.6</v>
          </cell>
          <cell r="S105">
            <v>3.8</v>
          </cell>
          <cell r="T105">
            <v>41.5</v>
          </cell>
          <cell r="U105">
            <v>0</v>
          </cell>
          <cell r="V105">
            <v>2.4</v>
          </cell>
          <cell r="W105">
            <v>2.3999996185302734</v>
          </cell>
        </row>
        <row r="106">
          <cell r="K106">
            <v>305</v>
          </cell>
          <cell r="L106">
            <v>6872.1</v>
          </cell>
          <cell r="M106">
            <v>6894.1</v>
          </cell>
          <cell r="N106">
            <v>0</v>
          </cell>
          <cell r="O106">
            <v>6894.1</v>
          </cell>
          <cell r="P106">
            <v>93</v>
          </cell>
          <cell r="Q106">
            <v>30</v>
          </cell>
          <cell r="R106">
            <v>57.4</v>
          </cell>
          <cell r="S106">
            <v>98.8</v>
          </cell>
          <cell r="T106">
            <v>1642.5</v>
          </cell>
          <cell r="U106">
            <v>378.2</v>
          </cell>
          <cell r="V106">
            <v>23.1</v>
          </cell>
          <cell r="W106">
            <v>60</v>
          </cell>
        </row>
        <row r="107">
          <cell r="K107">
            <v>306</v>
          </cell>
          <cell r="L107">
            <v>703.8</v>
          </cell>
          <cell r="M107">
            <v>720.2</v>
          </cell>
          <cell r="N107">
            <v>0</v>
          </cell>
          <cell r="O107">
            <v>720.2</v>
          </cell>
          <cell r="P107">
            <v>217.5</v>
          </cell>
          <cell r="Q107">
            <v>0</v>
          </cell>
          <cell r="R107">
            <v>16</v>
          </cell>
          <cell r="S107">
            <v>0</v>
          </cell>
          <cell r="T107">
            <v>56.5</v>
          </cell>
          <cell r="U107">
            <v>0</v>
          </cell>
          <cell r="V107">
            <v>3.9</v>
          </cell>
          <cell r="W107">
            <v>3.8999996185302734</v>
          </cell>
        </row>
        <row r="108">
          <cell r="K108">
            <v>307</v>
          </cell>
          <cell r="L108">
            <v>482.9</v>
          </cell>
          <cell r="M108">
            <v>489.2</v>
          </cell>
          <cell r="N108">
            <v>0</v>
          </cell>
          <cell r="O108">
            <v>489.2</v>
          </cell>
          <cell r="P108">
            <v>225</v>
          </cell>
          <cell r="Q108">
            <v>0</v>
          </cell>
          <cell r="R108">
            <v>9.6999999999999993</v>
          </cell>
          <cell r="S108">
            <v>1.2</v>
          </cell>
          <cell r="T108">
            <v>68.900000000000006</v>
          </cell>
          <cell r="U108">
            <v>0</v>
          </cell>
          <cell r="V108">
            <v>2.5</v>
          </cell>
          <cell r="W108">
            <v>2.5</v>
          </cell>
        </row>
        <row r="109">
          <cell r="K109">
            <v>308</v>
          </cell>
          <cell r="L109">
            <v>4800.2</v>
          </cell>
          <cell r="M109">
            <v>4852.5</v>
          </cell>
          <cell r="N109">
            <v>0</v>
          </cell>
          <cell r="O109">
            <v>4852.5</v>
          </cell>
          <cell r="P109">
            <v>14</v>
          </cell>
          <cell r="Q109">
            <v>28</v>
          </cell>
          <cell r="R109">
            <v>96.6</v>
          </cell>
          <cell r="S109">
            <v>51.5</v>
          </cell>
          <cell r="T109">
            <v>1302.3</v>
          </cell>
          <cell r="U109">
            <v>299.89999999999998</v>
          </cell>
          <cell r="V109">
            <v>18.100000000000001</v>
          </cell>
          <cell r="W109">
            <v>56</v>
          </cell>
        </row>
        <row r="110">
          <cell r="K110">
            <v>309</v>
          </cell>
          <cell r="L110">
            <v>1090.0999999999999</v>
          </cell>
          <cell r="M110">
            <v>1098.3</v>
          </cell>
          <cell r="N110">
            <v>0</v>
          </cell>
          <cell r="O110">
            <v>1098.3</v>
          </cell>
          <cell r="P110">
            <v>187.5</v>
          </cell>
          <cell r="Q110">
            <v>8</v>
          </cell>
          <cell r="R110">
            <v>15.9</v>
          </cell>
          <cell r="S110">
            <v>6</v>
          </cell>
          <cell r="T110">
            <v>244.9</v>
          </cell>
          <cell r="U110">
            <v>50.7</v>
          </cell>
          <cell r="V110">
            <v>3.1</v>
          </cell>
          <cell r="W110">
            <v>16</v>
          </cell>
        </row>
        <row r="111">
          <cell r="K111">
            <v>310</v>
          </cell>
          <cell r="L111">
            <v>266.5</v>
          </cell>
          <cell r="M111">
            <v>272</v>
          </cell>
          <cell r="N111">
            <v>0</v>
          </cell>
          <cell r="O111">
            <v>272</v>
          </cell>
          <cell r="P111">
            <v>435.5</v>
          </cell>
          <cell r="Q111">
            <v>0</v>
          </cell>
          <cell r="R111">
            <v>7.7</v>
          </cell>
          <cell r="S111">
            <v>2.6</v>
          </cell>
          <cell r="T111">
            <v>74.3</v>
          </cell>
          <cell r="U111">
            <v>17.100000000000001</v>
          </cell>
          <cell r="V111">
            <v>0.8</v>
          </cell>
          <cell r="W111">
            <v>0.79999971389770508</v>
          </cell>
        </row>
        <row r="112">
          <cell r="K112">
            <v>311</v>
          </cell>
          <cell r="L112">
            <v>273.2</v>
          </cell>
          <cell r="M112">
            <v>275.3</v>
          </cell>
          <cell r="N112">
            <v>0</v>
          </cell>
          <cell r="O112">
            <v>275.3</v>
          </cell>
          <cell r="P112">
            <v>208</v>
          </cell>
          <cell r="Q112">
            <v>0</v>
          </cell>
          <cell r="R112">
            <v>14.2</v>
          </cell>
          <cell r="S112">
            <v>0</v>
          </cell>
          <cell r="T112">
            <v>38.799999999999997</v>
          </cell>
          <cell r="U112">
            <v>0</v>
          </cell>
          <cell r="V112">
            <v>0.7</v>
          </cell>
          <cell r="W112">
            <v>0.69999980926513672</v>
          </cell>
        </row>
        <row r="113">
          <cell r="K113">
            <v>312</v>
          </cell>
          <cell r="L113">
            <v>849.9</v>
          </cell>
          <cell r="M113">
            <v>855.5</v>
          </cell>
          <cell r="N113">
            <v>0</v>
          </cell>
          <cell r="O113">
            <v>855.5</v>
          </cell>
          <cell r="P113">
            <v>282</v>
          </cell>
          <cell r="Q113">
            <v>4.5</v>
          </cell>
          <cell r="R113">
            <v>30.2</v>
          </cell>
          <cell r="S113">
            <v>10.6</v>
          </cell>
          <cell r="T113">
            <v>122.7</v>
          </cell>
          <cell r="U113">
            <v>0</v>
          </cell>
          <cell r="V113">
            <v>2.9</v>
          </cell>
          <cell r="W113">
            <v>9</v>
          </cell>
        </row>
        <row r="114">
          <cell r="K114">
            <v>313</v>
          </cell>
          <cell r="L114">
            <v>2138.5</v>
          </cell>
          <cell r="M114">
            <v>2091.6999999999998</v>
          </cell>
          <cell r="N114">
            <v>0</v>
          </cell>
          <cell r="O114">
            <v>2091.6999999999998</v>
          </cell>
          <cell r="P114">
            <v>137.69999999999999</v>
          </cell>
          <cell r="Q114">
            <v>19.5</v>
          </cell>
          <cell r="R114">
            <v>37.200000000000003</v>
          </cell>
          <cell r="S114">
            <v>4.4000000000000004</v>
          </cell>
          <cell r="T114">
            <v>292.3</v>
          </cell>
          <cell r="U114">
            <v>0</v>
          </cell>
          <cell r="V114">
            <v>6.2</v>
          </cell>
          <cell r="W114">
            <v>60</v>
          </cell>
        </row>
        <row r="115">
          <cell r="K115">
            <v>314</v>
          </cell>
          <cell r="L115">
            <v>89.2</v>
          </cell>
          <cell r="M115">
            <v>98.9</v>
          </cell>
          <cell r="N115">
            <v>0</v>
          </cell>
          <cell r="O115">
            <v>98.9</v>
          </cell>
          <cell r="P115">
            <v>372.8</v>
          </cell>
          <cell r="Q115">
            <v>0</v>
          </cell>
          <cell r="R115">
            <v>0</v>
          </cell>
          <cell r="S115">
            <v>0</v>
          </cell>
          <cell r="T115">
            <v>11.9</v>
          </cell>
          <cell r="U115">
            <v>0</v>
          </cell>
          <cell r="V115">
            <v>0.4</v>
          </cell>
          <cell r="W115">
            <v>0.39999985694885254</v>
          </cell>
        </row>
        <row r="116">
          <cell r="K116">
            <v>315</v>
          </cell>
          <cell r="L116">
            <v>943.9</v>
          </cell>
          <cell r="M116">
            <v>914.5</v>
          </cell>
          <cell r="N116">
            <v>0</v>
          </cell>
          <cell r="O116">
            <v>914.5</v>
          </cell>
          <cell r="P116">
            <v>463</v>
          </cell>
          <cell r="Q116">
            <v>0</v>
          </cell>
          <cell r="R116">
            <v>26.5</v>
          </cell>
          <cell r="S116">
            <v>4.7</v>
          </cell>
          <cell r="T116">
            <v>127.7</v>
          </cell>
          <cell r="U116">
            <v>0</v>
          </cell>
          <cell r="V116">
            <v>4.7</v>
          </cell>
          <cell r="W116">
            <v>4.6999969482421875</v>
          </cell>
        </row>
        <row r="117">
          <cell r="K117">
            <v>316</v>
          </cell>
          <cell r="L117">
            <v>193.5</v>
          </cell>
          <cell r="M117">
            <v>187.4</v>
          </cell>
          <cell r="N117">
            <v>0</v>
          </cell>
          <cell r="O117">
            <v>187.4</v>
          </cell>
          <cell r="P117">
            <v>242</v>
          </cell>
          <cell r="Q117">
            <v>2</v>
          </cell>
          <cell r="R117">
            <v>1</v>
          </cell>
          <cell r="S117">
            <v>4.0999999999999996</v>
          </cell>
          <cell r="T117">
            <v>42</v>
          </cell>
          <cell r="U117">
            <v>7.8</v>
          </cell>
          <cell r="V117">
            <v>0.6</v>
          </cell>
          <cell r="W117">
            <v>6</v>
          </cell>
        </row>
        <row r="118">
          <cell r="K118">
            <v>320</v>
          </cell>
          <cell r="L118">
            <v>1446</v>
          </cell>
          <cell r="M118">
            <v>1464.6</v>
          </cell>
          <cell r="N118">
            <v>0</v>
          </cell>
          <cell r="O118">
            <v>1464.6</v>
          </cell>
          <cell r="P118">
            <v>193</v>
          </cell>
          <cell r="Q118">
            <v>0</v>
          </cell>
          <cell r="R118">
            <v>27.1</v>
          </cell>
          <cell r="S118">
            <v>1.4</v>
          </cell>
          <cell r="T118">
            <v>168.3</v>
          </cell>
          <cell r="U118">
            <v>0</v>
          </cell>
          <cell r="V118">
            <v>4</v>
          </cell>
          <cell r="W118">
            <v>4</v>
          </cell>
        </row>
        <row r="119">
          <cell r="K119">
            <v>321</v>
          </cell>
          <cell r="L119">
            <v>1110.2</v>
          </cell>
          <cell r="M119">
            <v>1118.5</v>
          </cell>
          <cell r="N119">
            <v>0</v>
          </cell>
          <cell r="O119">
            <v>1118.5</v>
          </cell>
          <cell r="P119">
            <v>311</v>
          </cell>
          <cell r="Q119">
            <v>9</v>
          </cell>
          <cell r="R119">
            <v>21.3</v>
          </cell>
          <cell r="S119">
            <v>0</v>
          </cell>
          <cell r="T119">
            <v>171.5</v>
          </cell>
          <cell r="U119">
            <v>0</v>
          </cell>
          <cell r="V119">
            <v>2.7</v>
          </cell>
          <cell r="W119">
            <v>24</v>
          </cell>
        </row>
        <row r="120">
          <cell r="K120">
            <v>322</v>
          </cell>
          <cell r="L120">
            <v>320.5</v>
          </cell>
          <cell r="M120">
            <v>304</v>
          </cell>
          <cell r="N120">
            <v>0</v>
          </cell>
          <cell r="O120">
            <v>304</v>
          </cell>
          <cell r="P120">
            <v>256.39999999999998</v>
          </cell>
          <cell r="Q120">
            <v>0</v>
          </cell>
          <cell r="R120">
            <v>9</v>
          </cell>
          <cell r="S120">
            <v>0</v>
          </cell>
          <cell r="T120">
            <v>43.3</v>
          </cell>
          <cell r="U120">
            <v>0</v>
          </cell>
          <cell r="V120">
            <v>1.3</v>
          </cell>
          <cell r="W120">
            <v>1.2999992370605469</v>
          </cell>
        </row>
        <row r="121">
          <cell r="K121">
            <v>323</v>
          </cell>
          <cell r="L121">
            <v>857.6</v>
          </cell>
          <cell r="M121">
            <v>854.9</v>
          </cell>
          <cell r="N121">
            <v>0</v>
          </cell>
          <cell r="O121">
            <v>854.9</v>
          </cell>
          <cell r="P121">
            <v>233</v>
          </cell>
          <cell r="Q121">
            <v>0</v>
          </cell>
          <cell r="R121">
            <v>10.3</v>
          </cell>
          <cell r="S121">
            <v>0</v>
          </cell>
          <cell r="T121">
            <v>92.1</v>
          </cell>
          <cell r="U121">
            <v>0</v>
          </cell>
          <cell r="V121">
            <v>1.6</v>
          </cell>
          <cell r="W121">
            <v>1.5999994277954102</v>
          </cell>
        </row>
        <row r="122">
          <cell r="K122">
            <v>325</v>
          </cell>
          <cell r="L122">
            <v>591</v>
          </cell>
          <cell r="M122">
            <v>587</v>
          </cell>
          <cell r="N122">
            <v>0</v>
          </cell>
          <cell r="O122">
            <v>587</v>
          </cell>
          <cell r="P122">
            <v>353</v>
          </cell>
          <cell r="Q122">
            <v>0</v>
          </cell>
          <cell r="R122">
            <v>4.2</v>
          </cell>
          <cell r="S122">
            <v>0</v>
          </cell>
          <cell r="T122">
            <v>94.8</v>
          </cell>
          <cell r="U122">
            <v>0.3</v>
          </cell>
          <cell r="V122">
            <v>1.3</v>
          </cell>
          <cell r="W122">
            <v>1.2999992370605469</v>
          </cell>
        </row>
        <row r="123">
          <cell r="K123">
            <v>326</v>
          </cell>
          <cell r="L123">
            <v>182</v>
          </cell>
          <cell r="M123">
            <v>168</v>
          </cell>
          <cell r="N123">
            <v>0</v>
          </cell>
          <cell r="O123">
            <v>168</v>
          </cell>
          <cell r="P123">
            <v>332.1</v>
          </cell>
          <cell r="Q123">
            <v>3</v>
          </cell>
          <cell r="R123">
            <v>8.1999999999999993</v>
          </cell>
          <cell r="S123">
            <v>0</v>
          </cell>
          <cell r="T123">
            <v>33.700000000000003</v>
          </cell>
          <cell r="U123">
            <v>2.6</v>
          </cell>
          <cell r="V123">
            <v>0.7</v>
          </cell>
          <cell r="W123">
            <v>6</v>
          </cell>
        </row>
        <row r="124">
          <cell r="K124">
            <v>327</v>
          </cell>
          <cell r="L124">
            <v>575.6</v>
          </cell>
          <cell r="M124">
            <v>581.5</v>
          </cell>
          <cell r="N124">
            <v>0</v>
          </cell>
          <cell r="O124">
            <v>581.5</v>
          </cell>
          <cell r="P124">
            <v>425.3</v>
          </cell>
          <cell r="Q124">
            <v>0</v>
          </cell>
          <cell r="R124">
            <v>8.6</v>
          </cell>
          <cell r="S124">
            <v>0.3</v>
          </cell>
          <cell r="T124">
            <v>80.7</v>
          </cell>
          <cell r="U124">
            <v>0</v>
          </cell>
          <cell r="V124">
            <v>2.7</v>
          </cell>
          <cell r="W124">
            <v>2.6999988555908203</v>
          </cell>
        </row>
        <row r="125">
          <cell r="K125">
            <v>329</v>
          </cell>
          <cell r="L125">
            <v>456</v>
          </cell>
          <cell r="M125">
            <v>471.5</v>
          </cell>
          <cell r="N125">
            <v>0</v>
          </cell>
          <cell r="O125">
            <v>471.5</v>
          </cell>
          <cell r="P125">
            <v>397</v>
          </cell>
          <cell r="Q125">
            <v>0</v>
          </cell>
          <cell r="R125">
            <v>17.5</v>
          </cell>
          <cell r="S125">
            <v>0</v>
          </cell>
          <cell r="T125">
            <v>57</v>
          </cell>
          <cell r="U125">
            <v>0</v>
          </cell>
          <cell r="V125">
            <v>1.1000000000000001</v>
          </cell>
          <cell r="W125">
            <v>1.0999994277954102</v>
          </cell>
        </row>
        <row r="126">
          <cell r="K126">
            <v>330</v>
          </cell>
          <cell r="L126">
            <v>478.1</v>
          </cell>
          <cell r="M126">
            <v>474.1</v>
          </cell>
          <cell r="N126">
            <v>0</v>
          </cell>
          <cell r="O126">
            <v>474.1</v>
          </cell>
          <cell r="P126">
            <v>370</v>
          </cell>
          <cell r="Q126">
            <v>0</v>
          </cell>
          <cell r="R126">
            <v>17.100000000000001</v>
          </cell>
          <cell r="S126">
            <v>0</v>
          </cell>
          <cell r="T126">
            <v>60.2</v>
          </cell>
          <cell r="U126">
            <v>0</v>
          </cell>
          <cell r="V126">
            <v>1.8</v>
          </cell>
          <cell r="W126">
            <v>1.7999992370605469</v>
          </cell>
        </row>
        <row r="127">
          <cell r="K127">
            <v>331</v>
          </cell>
          <cell r="L127">
            <v>958.8</v>
          </cell>
          <cell r="M127">
            <v>923.1</v>
          </cell>
          <cell r="N127">
            <v>0</v>
          </cell>
          <cell r="O127">
            <v>923.1</v>
          </cell>
          <cell r="P127">
            <v>565.5</v>
          </cell>
          <cell r="Q127">
            <v>0</v>
          </cell>
          <cell r="R127">
            <v>30.1</v>
          </cell>
          <cell r="S127">
            <v>0</v>
          </cell>
          <cell r="T127">
            <v>166.9</v>
          </cell>
          <cell r="U127">
            <v>8.1999999999999993</v>
          </cell>
          <cell r="V127">
            <v>5.3</v>
          </cell>
          <cell r="W127">
            <v>5.2999992370605469</v>
          </cell>
        </row>
        <row r="128">
          <cell r="K128">
            <v>332</v>
          </cell>
          <cell r="L128">
            <v>170.5</v>
          </cell>
          <cell r="M128">
            <v>155.1</v>
          </cell>
          <cell r="N128">
            <v>0</v>
          </cell>
          <cell r="O128">
            <v>155.1</v>
          </cell>
          <cell r="P128">
            <v>323.5</v>
          </cell>
          <cell r="Q128">
            <v>0</v>
          </cell>
          <cell r="R128">
            <v>0</v>
          </cell>
          <cell r="S128">
            <v>0</v>
          </cell>
          <cell r="T128">
            <v>23.7</v>
          </cell>
          <cell r="U128">
            <v>0</v>
          </cell>
          <cell r="V128">
            <v>0.5</v>
          </cell>
          <cell r="W128">
            <v>0.5</v>
          </cell>
        </row>
        <row r="129">
          <cell r="K129">
            <v>333</v>
          </cell>
          <cell r="L129">
            <v>1019.9</v>
          </cell>
          <cell r="M129">
            <v>996.5</v>
          </cell>
          <cell r="N129">
            <v>0</v>
          </cell>
          <cell r="O129">
            <v>996.5</v>
          </cell>
          <cell r="P129">
            <v>336</v>
          </cell>
          <cell r="Q129">
            <v>13.5</v>
          </cell>
          <cell r="R129">
            <v>19.100000000000001</v>
          </cell>
          <cell r="S129">
            <v>0.3</v>
          </cell>
          <cell r="T129">
            <v>196.5</v>
          </cell>
          <cell r="U129">
            <v>20.2</v>
          </cell>
          <cell r="V129">
            <v>3.3</v>
          </cell>
          <cell r="W129">
            <v>30</v>
          </cell>
        </row>
        <row r="130">
          <cell r="K130">
            <v>334</v>
          </cell>
          <cell r="L130">
            <v>211</v>
          </cell>
          <cell r="M130">
            <v>229.6</v>
          </cell>
          <cell r="N130">
            <v>0</v>
          </cell>
          <cell r="O130">
            <v>229.6</v>
          </cell>
          <cell r="P130">
            <v>273</v>
          </cell>
          <cell r="Q130">
            <v>0</v>
          </cell>
          <cell r="R130">
            <v>3</v>
          </cell>
          <cell r="S130">
            <v>0</v>
          </cell>
          <cell r="T130">
            <v>54.7</v>
          </cell>
          <cell r="U130">
            <v>12.6</v>
          </cell>
          <cell r="V130">
            <v>0.7</v>
          </cell>
          <cell r="W130">
            <v>0.69999980926513672</v>
          </cell>
        </row>
        <row r="131">
          <cell r="K131">
            <v>335</v>
          </cell>
          <cell r="L131">
            <v>369</v>
          </cell>
          <cell r="M131">
            <v>388</v>
          </cell>
          <cell r="N131">
            <v>0</v>
          </cell>
          <cell r="O131">
            <v>388</v>
          </cell>
          <cell r="P131">
            <v>213</v>
          </cell>
          <cell r="Q131">
            <v>0</v>
          </cell>
          <cell r="R131">
            <v>9.6999999999999993</v>
          </cell>
          <cell r="S131">
            <v>0</v>
          </cell>
          <cell r="T131">
            <v>52</v>
          </cell>
          <cell r="U131">
            <v>0</v>
          </cell>
          <cell r="V131">
            <v>1</v>
          </cell>
          <cell r="W131">
            <v>1</v>
          </cell>
        </row>
        <row r="132">
          <cell r="K132">
            <v>336</v>
          </cell>
          <cell r="L132">
            <v>1102.0999999999999</v>
          </cell>
          <cell r="M132">
            <v>1151.4000000000001</v>
          </cell>
          <cell r="N132">
            <v>0</v>
          </cell>
          <cell r="O132">
            <v>1151.4000000000001</v>
          </cell>
          <cell r="P132">
            <v>164.5</v>
          </cell>
          <cell r="Q132">
            <v>0</v>
          </cell>
          <cell r="R132">
            <v>31.6</v>
          </cell>
          <cell r="S132">
            <v>3.1</v>
          </cell>
          <cell r="T132">
            <v>188.3</v>
          </cell>
          <cell r="U132">
            <v>2.6</v>
          </cell>
          <cell r="V132">
            <v>2.1</v>
          </cell>
          <cell r="W132">
            <v>2.0999984741210938</v>
          </cell>
        </row>
        <row r="133">
          <cell r="K133">
            <v>337</v>
          </cell>
          <cell r="L133">
            <v>911.1</v>
          </cell>
          <cell r="M133">
            <v>917.4</v>
          </cell>
          <cell r="N133">
            <v>0</v>
          </cell>
          <cell r="O133">
            <v>917.4</v>
          </cell>
          <cell r="P133">
            <v>169</v>
          </cell>
          <cell r="Q133">
            <v>0</v>
          </cell>
          <cell r="R133">
            <v>21.6</v>
          </cell>
          <cell r="S133">
            <v>0</v>
          </cell>
          <cell r="T133">
            <v>149.6</v>
          </cell>
          <cell r="U133">
            <v>1.8</v>
          </cell>
          <cell r="V133">
            <v>3.3</v>
          </cell>
          <cell r="W133">
            <v>3.2999992370605469</v>
          </cell>
        </row>
        <row r="134">
          <cell r="K134">
            <v>338</v>
          </cell>
          <cell r="L134">
            <v>373</v>
          </cell>
          <cell r="M134">
            <v>388.5</v>
          </cell>
          <cell r="N134">
            <v>0</v>
          </cell>
          <cell r="O134">
            <v>388.5</v>
          </cell>
          <cell r="P134">
            <v>115</v>
          </cell>
          <cell r="Q134">
            <v>5.5</v>
          </cell>
          <cell r="R134">
            <v>9.1</v>
          </cell>
          <cell r="S134">
            <v>0</v>
          </cell>
          <cell r="T134">
            <v>68.400000000000006</v>
          </cell>
          <cell r="U134">
            <v>3.3</v>
          </cell>
          <cell r="V134">
            <v>0.4</v>
          </cell>
          <cell r="W134">
            <v>12</v>
          </cell>
        </row>
        <row r="135">
          <cell r="K135">
            <v>339</v>
          </cell>
          <cell r="L135">
            <v>437.5</v>
          </cell>
          <cell r="M135">
            <v>431</v>
          </cell>
          <cell r="N135">
            <v>0</v>
          </cell>
          <cell r="O135">
            <v>431</v>
          </cell>
          <cell r="P135">
            <v>114</v>
          </cell>
          <cell r="Q135">
            <v>5</v>
          </cell>
          <cell r="R135">
            <v>6.7</v>
          </cell>
          <cell r="S135">
            <v>0</v>
          </cell>
          <cell r="T135">
            <v>61.1</v>
          </cell>
          <cell r="U135">
            <v>0</v>
          </cell>
          <cell r="V135">
            <v>1.5</v>
          </cell>
          <cell r="W135">
            <v>10</v>
          </cell>
        </row>
        <row r="136">
          <cell r="K136">
            <v>340</v>
          </cell>
          <cell r="L136">
            <v>858.6</v>
          </cell>
          <cell r="M136">
            <v>854.8</v>
          </cell>
          <cell r="N136">
            <v>0</v>
          </cell>
          <cell r="O136">
            <v>854.8</v>
          </cell>
          <cell r="P136">
            <v>68</v>
          </cell>
          <cell r="Q136">
            <v>0</v>
          </cell>
          <cell r="R136">
            <v>20.7</v>
          </cell>
          <cell r="S136">
            <v>0</v>
          </cell>
          <cell r="T136">
            <v>93.5</v>
          </cell>
          <cell r="U136">
            <v>0</v>
          </cell>
          <cell r="V136">
            <v>3.1</v>
          </cell>
          <cell r="W136">
            <v>3.0999984741210938</v>
          </cell>
        </row>
        <row r="137">
          <cell r="K137">
            <v>341</v>
          </cell>
          <cell r="L137">
            <v>492.5</v>
          </cell>
          <cell r="M137">
            <v>517.5</v>
          </cell>
          <cell r="N137">
            <v>0</v>
          </cell>
          <cell r="O137">
            <v>517.5</v>
          </cell>
          <cell r="P137">
            <v>97</v>
          </cell>
          <cell r="Q137">
            <v>11.5</v>
          </cell>
          <cell r="R137">
            <v>5.0999999999999996</v>
          </cell>
          <cell r="S137">
            <v>0</v>
          </cell>
          <cell r="T137">
            <v>126.3</v>
          </cell>
          <cell r="U137">
            <v>29.1</v>
          </cell>
          <cell r="V137">
            <v>2</v>
          </cell>
          <cell r="W137">
            <v>30</v>
          </cell>
        </row>
        <row r="138">
          <cell r="K138">
            <v>342</v>
          </cell>
          <cell r="L138">
            <v>485.5</v>
          </cell>
          <cell r="M138">
            <v>493.7</v>
          </cell>
          <cell r="N138">
            <v>0</v>
          </cell>
          <cell r="O138">
            <v>493.7</v>
          </cell>
          <cell r="P138">
            <v>90</v>
          </cell>
          <cell r="Q138">
            <v>12</v>
          </cell>
          <cell r="R138">
            <v>7.3</v>
          </cell>
          <cell r="S138">
            <v>0</v>
          </cell>
          <cell r="T138">
            <v>81.599999999999994</v>
          </cell>
          <cell r="U138">
            <v>0.5</v>
          </cell>
          <cell r="V138">
            <v>3.5</v>
          </cell>
          <cell r="W138">
            <v>24</v>
          </cell>
        </row>
        <row r="139">
          <cell r="K139">
            <v>343</v>
          </cell>
          <cell r="L139">
            <v>843.8</v>
          </cell>
          <cell r="M139">
            <v>804</v>
          </cell>
          <cell r="N139">
            <v>0</v>
          </cell>
          <cell r="O139">
            <v>804</v>
          </cell>
          <cell r="P139">
            <v>153.1</v>
          </cell>
          <cell r="Q139">
            <v>6.5</v>
          </cell>
          <cell r="R139">
            <v>14.4</v>
          </cell>
          <cell r="S139">
            <v>0.5</v>
          </cell>
          <cell r="T139">
            <v>109</v>
          </cell>
          <cell r="U139">
            <v>0</v>
          </cell>
          <cell r="V139">
            <v>4.3</v>
          </cell>
          <cell r="W139">
            <v>13</v>
          </cell>
        </row>
        <row r="140">
          <cell r="K140">
            <v>344</v>
          </cell>
          <cell r="L140">
            <v>328</v>
          </cell>
          <cell r="M140">
            <v>365.2</v>
          </cell>
          <cell r="N140">
            <v>0</v>
          </cell>
          <cell r="O140">
            <v>365.2</v>
          </cell>
          <cell r="P140">
            <v>92.5</v>
          </cell>
          <cell r="Q140">
            <v>5</v>
          </cell>
          <cell r="R140">
            <v>9.6999999999999993</v>
          </cell>
          <cell r="S140">
            <v>0</v>
          </cell>
          <cell r="T140">
            <v>90.7</v>
          </cell>
          <cell r="U140">
            <v>20.9</v>
          </cell>
          <cell r="V140">
            <v>1.3</v>
          </cell>
          <cell r="W140">
            <v>20</v>
          </cell>
        </row>
        <row r="141">
          <cell r="K141">
            <v>345</v>
          </cell>
          <cell r="L141">
            <v>3709.3</v>
          </cell>
          <cell r="M141">
            <v>3686.5</v>
          </cell>
          <cell r="N141">
            <v>0</v>
          </cell>
          <cell r="O141">
            <v>3686.5</v>
          </cell>
          <cell r="P141">
            <v>84</v>
          </cell>
          <cell r="Q141">
            <v>19</v>
          </cell>
          <cell r="R141">
            <v>54.6</v>
          </cell>
          <cell r="S141">
            <v>1.3</v>
          </cell>
          <cell r="T141">
            <v>496.1</v>
          </cell>
          <cell r="U141">
            <v>0</v>
          </cell>
          <cell r="V141">
            <v>10.8</v>
          </cell>
          <cell r="W141">
            <v>40</v>
          </cell>
        </row>
        <row r="142">
          <cell r="K142">
            <v>346</v>
          </cell>
          <cell r="L142">
            <v>517.29999999999995</v>
          </cell>
          <cell r="M142">
            <v>504.4</v>
          </cell>
          <cell r="N142">
            <v>0</v>
          </cell>
          <cell r="O142">
            <v>504.4</v>
          </cell>
          <cell r="P142">
            <v>302</v>
          </cell>
          <cell r="Q142">
            <v>10</v>
          </cell>
          <cell r="R142">
            <v>16.8</v>
          </cell>
          <cell r="S142">
            <v>0.1</v>
          </cell>
          <cell r="T142">
            <v>122.2</v>
          </cell>
          <cell r="U142">
            <v>28.1</v>
          </cell>
          <cell r="V142">
            <v>1.5</v>
          </cell>
          <cell r="W142">
            <v>20</v>
          </cell>
        </row>
        <row r="143">
          <cell r="K143">
            <v>347</v>
          </cell>
          <cell r="L143">
            <v>339.5</v>
          </cell>
          <cell r="M143">
            <v>351.5</v>
          </cell>
          <cell r="N143">
            <v>0</v>
          </cell>
          <cell r="O143">
            <v>351.5</v>
          </cell>
          <cell r="P143">
            <v>340</v>
          </cell>
          <cell r="Q143">
            <v>5</v>
          </cell>
          <cell r="R143">
            <v>11.4</v>
          </cell>
          <cell r="S143">
            <v>19.2</v>
          </cell>
          <cell r="T143">
            <v>73.900000000000006</v>
          </cell>
          <cell r="U143">
            <v>11.8</v>
          </cell>
          <cell r="V143">
            <v>1.5</v>
          </cell>
          <cell r="W143">
            <v>15</v>
          </cell>
        </row>
        <row r="144">
          <cell r="K144">
            <v>348</v>
          </cell>
          <cell r="L144">
            <v>1311.2</v>
          </cell>
          <cell r="M144">
            <v>1326</v>
          </cell>
          <cell r="N144">
            <v>0</v>
          </cell>
          <cell r="O144">
            <v>1326</v>
          </cell>
          <cell r="P144">
            <v>139</v>
          </cell>
          <cell r="Q144">
            <v>15.5</v>
          </cell>
          <cell r="R144">
            <v>22.5</v>
          </cell>
          <cell r="S144">
            <v>0.3</v>
          </cell>
          <cell r="T144">
            <v>171.9</v>
          </cell>
          <cell r="U144">
            <v>0</v>
          </cell>
          <cell r="V144">
            <v>5.4</v>
          </cell>
          <cell r="W144">
            <v>50</v>
          </cell>
        </row>
        <row r="145">
          <cell r="K145">
            <v>349</v>
          </cell>
          <cell r="L145">
            <v>259.39999999999998</v>
          </cell>
          <cell r="M145">
            <v>269.5</v>
          </cell>
          <cell r="N145">
            <v>0</v>
          </cell>
          <cell r="O145">
            <v>269.5</v>
          </cell>
          <cell r="P145">
            <v>242</v>
          </cell>
          <cell r="Q145">
            <v>0</v>
          </cell>
          <cell r="R145">
            <v>9.4</v>
          </cell>
          <cell r="S145">
            <v>3.2</v>
          </cell>
          <cell r="T145">
            <v>57</v>
          </cell>
          <cell r="U145">
            <v>10</v>
          </cell>
          <cell r="V145">
            <v>0.1</v>
          </cell>
          <cell r="W145">
            <v>9.9999964237213135E-2</v>
          </cell>
        </row>
        <row r="146">
          <cell r="K146">
            <v>350</v>
          </cell>
          <cell r="L146">
            <v>324.5</v>
          </cell>
          <cell r="M146">
            <v>331</v>
          </cell>
          <cell r="N146">
            <v>0</v>
          </cell>
          <cell r="O146">
            <v>331</v>
          </cell>
          <cell r="P146">
            <v>308.3</v>
          </cell>
          <cell r="Q146">
            <v>0</v>
          </cell>
          <cell r="R146">
            <v>7.4</v>
          </cell>
          <cell r="S146">
            <v>12.4</v>
          </cell>
          <cell r="T146">
            <v>62.5</v>
          </cell>
          <cell r="U146">
            <v>6.1</v>
          </cell>
          <cell r="V146">
            <v>1.1000000000000001</v>
          </cell>
          <cell r="W146">
            <v>1.0999994277954102</v>
          </cell>
        </row>
        <row r="147">
          <cell r="K147">
            <v>351</v>
          </cell>
          <cell r="L147">
            <v>261.3</v>
          </cell>
          <cell r="M147">
            <v>261.2</v>
          </cell>
          <cell r="N147">
            <v>0</v>
          </cell>
          <cell r="O147">
            <v>261.2</v>
          </cell>
          <cell r="P147">
            <v>360</v>
          </cell>
          <cell r="Q147">
            <v>2.5</v>
          </cell>
          <cell r="R147">
            <v>2.9</v>
          </cell>
          <cell r="S147">
            <v>12</v>
          </cell>
          <cell r="T147">
            <v>71.099999999999994</v>
          </cell>
          <cell r="U147">
            <v>16.399999999999999</v>
          </cell>
          <cell r="V147">
            <v>1.1000000000000001</v>
          </cell>
          <cell r="W147">
            <v>12</v>
          </cell>
        </row>
        <row r="148">
          <cell r="K148">
            <v>352</v>
          </cell>
          <cell r="L148">
            <v>1023.1</v>
          </cell>
          <cell r="M148">
            <v>1032.3</v>
          </cell>
          <cell r="N148">
            <v>0</v>
          </cell>
          <cell r="O148">
            <v>1032.3</v>
          </cell>
          <cell r="P148">
            <v>914.2</v>
          </cell>
          <cell r="Q148">
            <v>0</v>
          </cell>
          <cell r="R148">
            <v>16.8</v>
          </cell>
          <cell r="S148">
            <v>22.7</v>
          </cell>
          <cell r="T148">
            <v>202</v>
          </cell>
          <cell r="U148">
            <v>24.5</v>
          </cell>
          <cell r="V148">
            <v>2.6</v>
          </cell>
          <cell r="W148">
            <v>2.5999984741210938</v>
          </cell>
        </row>
        <row r="149">
          <cell r="K149">
            <v>353</v>
          </cell>
          <cell r="L149">
            <v>1571.5</v>
          </cell>
          <cell r="M149">
            <v>1515.5</v>
          </cell>
          <cell r="N149">
            <v>0</v>
          </cell>
          <cell r="O149">
            <v>1515.5</v>
          </cell>
          <cell r="P149">
            <v>228.5</v>
          </cell>
          <cell r="Q149">
            <v>6</v>
          </cell>
          <cell r="R149">
            <v>33.5</v>
          </cell>
          <cell r="S149">
            <v>0.2</v>
          </cell>
          <cell r="T149">
            <v>332.9</v>
          </cell>
          <cell r="U149">
            <v>57.7</v>
          </cell>
          <cell r="V149">
            <v>5.0999999999999996</v>
          </cell>
          <cell r="W149">
            <v>14</v>
          </cell>
        </row>
        <row r="150">
          <cell r="K150">
            <v>355</v>
          </cell>
          <cell r="L150">
            <v>403.4</v>
          </cell>
          <cell r="M150">
            <v>409.2</v>
          </cell>
          <cell r="N150">
            <v>0</v>
          </cell>
          <cell r="O150">
            <v>409.2</v>
          </cell>
          <cell r="P150">
            <v>154</v>
          </cell>
          <cell r="Q150">
            <v>0</v>
          </cell>
          <cell r="R150">
            <v>11.5</v>
          </cell>
          <cell r="S150">
            <v>0</v>
          </cell>
          <cell r="T150">
            <v>81.2</v>
          </cell>
          <cell r="U150">
            <v>10.6</v>
          </cell>
          <cell r="V150">
            <v>1.3</v>
          </cell>
          <cell r="W150">
            <v>1.2999992370605469</v>
          </cell>
        </row>
        <row r="151">
          <cell r="K151">
            <v>356</v>
          </cell>
          <cell r="L151">
            <v>514.70000000000005</v>
          </cell>
          <cell r="M151">
            <v>492.3</v>
          </cell>
          <cell r="N151">
            <v>0</v>
          </cell>
          <cell r="O151">
            <v>492.3</v>
          </cell>
          <cell r="P151">
            <v>158.19999999999999</v>
          </cell>
          <cell r="Q151">
            <v>0</v>
          </cell>
          <cell r="R151">
            <v>11.5</v>
          </cell>
          <cell r="S151">
            <v>0</v>
          </cell>
          <cell r="T151">
            <v>67</v>
          </cell>
          <cell r="U151">
            <v>0</v>
          </cell>
          <cell r="V151">
            <v>1.5</v>
          </cell>
          <cell r="W151">
            <v>1.5</v>
          </cell>
        </row>
        <row r="152">
          <cell r="K152">
            <v>357</v>
          </cell>
          <cell r="L152">
            <v>601.5</v>
          </cell>
          <cell r="M152">
            <v>582.5</v>
          </cell>
          <cell r="N152">
            <v>0</v>
          </cell>
          <cell r="O152">
            <v>582.5</v>
          </cell>
          <cell r="P152">
            <v>84</v>
          </cell>
          <cell r="Q152">
            <v>11</v>
          </cell>
          <cell r="R152">
            <v>9</v>
          </cell>
          <cell r="S152">
            <v>0</v>
          </cell>
          <cell r="T152">
            <v>97.1</v>
          </cell>
          <cell r="U152">
            <v>0</v>
          </cell>
          <cell r="V152">
            <v>1.8</v>
          </cell>
          <cell r="W152">
            <v>30</v>
          </cell>
        </row>
        <row r="153">
          <cell r="K153">
            <v>358</v>
          </cell>
          <cell r="L153">
            <v>346.9</v>
          </cell>
          <cell r="M153">
            <v>315.2</v>
          </cell>
          <cell r="N153">
            <v>0</v>
          </cell>
          <cell r="O153">
            <v>315.2</v>
          </cell>
          <cell r="P153">
            <v>136</v>
          </cell>
          <cell r="Q153">
            <v>2</v>
          </cell>
          <cell r="R153">
            <v>6.8</v>
          </cell>
          <cell r="S153">
            <v>0</v>
          </cell>
          <cell r="T153">
            <v>58.4</v>
          </cell>
          <cell r="U153">
            <v>1.5</v>
          </cell>
          <cell r="V153">
            <v>1.4</v>
          </cell>
          <cell r="W153">
            <v>5</v>
          </cell>
        </row>
        <row r="154">
          <cell r="K154">
            <v>359</v>
          </cell>
          <cell r="L154">
            <v>161.5</v>
          </cell>
          <cell r="M154">
            <v>160</v>
          </cell>
          <cell r="N154">
            <v>0</v>
          </cell>
          <cell r="O154">
            <v>160</v>
          </cell>
          <cell r="P154">
            <v>174</v>
          </cell>
          <cell r="Q154">
            <v>1</v>
          </cell>
          <cell r="R154">
            <v>0.8</v>
          </cell>
          <cell r="S154">
            <v>0</v>
          </cell>
          <cell r="T154">
            <v>26.4</v>
          </cell>
          <cell r="U154">
            <v>0.1</v>
          </cell>
          <cell r="V154">
            <v>0.2</v>
          </cell>
          <cell r="W154">
            <v>4</v>
          </cell>
        </row>
        <row r="155">
          <cell r="K155">
            <v>360</v>
          </cell>
          <cell r="L155">
            <v>239</v>
          </cell>
          <cell r="M155">
            <v>240.5</v>
          </cell>
          <cell r="N155">
            <v>0</v>
          </cell>
          <cell r="O155">
            <v>240.5</v>
          </cell>
          <cell r="P155">
            <v>194</v>
          </cell>
          <cell r="Q155">
            <v>3</v>
          </cell>
          <cell r="R155">
            <v>5.7</v>
          </cell>
          <cell r="S155">
            <v>0</v>
          </cell>
          <cell r="T155">
            <v>46.5</v>
          </cell>
          <cell r="U155">
            <v>4.9000000000000004</v>
          </cell>
          <cell r="V155">
            <v>1.1000000000000001</v>
          </cell>
          <cell r="W155">
            <v>8</v>
          </cell>
        </row>
        <row r="156">
          <cell r="K156">
            <v>361</v>
          </cell>
          <cell r="L156">
            <v>828.6</v>
          </cell>
          <cell r="M156">
            <v>828.7</v>
          </cell>
          <cell r="N156">
            <v>0</v>
          </cell>
          <cell r="O156">
            <v>828.7</v>
          </cell>
          <cell r="P156">
            <v>597.5</v>
          </cell>
          <cell r="Q156">
            <v>10.5</v>
          </cell>
          <cell r="R156">
            <v>15</v>
          </cell>
          <cell r="S156">
            <v>5.3</v>
          </cell>
          <cell r="T156">
            <v>207.5</v>
          </cell>
          <cell r="U156">
            <v>47.8</v>
          </cell>
          <cell r="V156">
            <v>1.5</v>
          </cell>
          <cell r="W156">
            <v>52</v>
          </cell>
        </row>
        <row r="157">
          <cell r="K157">
            <v>362</v>
          </cell>
          <cell r="L157">
            <v>913</v>
          </cell>
          <cell r="M157">
            <v>909.3</v>
          </cell>
          <cell r="N157">
            <v>0</v>
          </cell>
          <cell r="O157">
            <v>909.3</v>
          </cell>
          <cell r="P157">
            <v>320</v>
          </cell>
          <cell r="Q157">
            <v>0</v>
          </cell>
          <cell r="R157">
            <v>19</v>
          </cell>
          <cell r="S157">
            <v>0.2</v>
          </cell>
          <cell r="T157">
            <v>175.6</v>
          </cell>
          <cell r="U157">
            <v>18.899999999999999</v>
          </cell>
          <cell r="V157">
            <v>2</v>
          </cell>
          <cell r="W157">
            <v>2</v>
          </cell>
        </row>
        <row r="158">
          <cell r="K158">
            <v>363</v>
          </cell>
          <cell r="L158">
            <v>941.2</v>
          </cell>
          <cell r="M158">
            <v>913.4</v>
          </cell>
          <cell r="N158">
            <v>0</v>
          </cell>
          <cell r="O158">
            <v>913.4</v>
          </cell>
          <cell r="P158">
            <v>231</v>
          </cell>
          <cell r="Q158">
            <v>12</v>
          </cell>
          <cell r="R158">
            <v>11.5</v>
          </cell>
          <cell r="S158">
            <v>43.5</v>
          </cell>
          <cell r="T158">
            <v>189.2</v>
          </cell>
          <cell r="U158">
            <v>24.7</v>
          </cell>
          <cell r="V158">
            <v>2.6</v>
          </cell>
          <cell r="W158">
            <v>24</v>
          </cell>
        </row>
        <row r="159">
          <cell r="K159">
            <v>364</v>
          </cell>
          <cell r="L159">
            <v>701</v>
          </cell>
          <cell r="M159">
            <v>683.7</v>
          </cell>
          <cell r="N159">
            <v>0</v>
          </cell>
          <cell r="O159">
            <v>683.7</v>
          </cell>
          <cell r="P159">
            <v>325</v>
          </cell>
          <cell r="Q159">
            <v>5.5</v>
          </cell>
          <cell r="R159">
            <v>21.4</v>
          </cell>
          <cell r="S159">
            <v>0</v>
          </cell>
          <cell r="T159">
            <v>108.1</v>
          </cell>
          <cell r="U159">
            <v>0</v>
          </cell>
          <cell r="V159">
            <v>3</v>
          </cell>
          <cell r="W159">
            <v>25</v>
          </cell>
        </row>
        <row r="160">
          <cell r="K160">
            <v>365</v>
          </cell>
          <cell r="L160">
            <v>1050</v>
          </cell>
          <cell r="M160">
            <v>1070.5999999999999</v>
          </cell>
          <cell r="N160">
            <v>0</v>
          </cell>
          <cell r="O160">
            <v>1070.5999999999999</v>
          </cell>
          <cell r="P160">
            <v>430</v>
          </cell>
          <cell r="Q160">
            <v>0</v>
          </cell>
          <cell r="R160">
            <v>25.8</v>
          </cell>
          <cell r="S160">
            <v>0</v>
          </cell>
          <cell r="T160">
            <v>208.8</v>
          </cell>
          <cell r="U160">
            <v>25</v>
          </cell>
          <cell r="V160">
            <v>2.6</v>
          </cell>
          <cell r="W160">
            <v>2.5999984741210938</v>
          </cell>
        </row>
        <row r="161">
          <cell r="K161">
            <v>366</v>
          </cell>
          <cell r="L161">
            <v>445.5</v>
          </cell>
          <cell r="M161">
            <v>437.5</v>
          </cell>
          <cell r="N161">
            <v>0</v>
          </cell>
          <cell r="O161">
            <v>437.5</v>
          </cell>
          <cell r="P161">
            <v>422</v>
          </cell>
          <cell r="Q161">
            <v>6.5</v>
          </cell>
          <cell r="R161">
            <v>8.6999999999999993</v>
          </cell>
          <cell r="S161">
            <v>0</v>
          </cell>
          <cell r="T161">
            <v>89.8</v>
          </cell>
          <cell r="U161">
            <v>11.9</v>
          </cell>
          <cell r="V161">
            <v>1.1000000000000001</v>
          </cell>
          <cell r="W161">
            <v>17</v>
          </cell>
        </row>
        <row r="162">
          <cell r="K162">
            <v>367</v>
          </cell>
          <cell r="L162">
            <v>1089</v>
          </cell>
          <cell r="M162">
            <v>1131</v>
          </cell>
          <cell r="N162">
            <v>0</v>
          </cell>
          <cell r="O162">
            <v>1131</v>
          </cell>
          <cell r="P162">
            <v>103</v>
          </cell>
          <cell r="Q162">
            <v>12</v>
          </cell>
          <cell r="R162">
            <v>22.7</v>
          </cell>
          <cell r="S162">
            <v>0</v>
          </cell>
          <cell r="T162">
            <v>306</v>
          </cell>
          <cell r="U162">
            <v>70.5</v>
          </cell>
          <cell r="V162">
            <v>2.4</v>
          </cell>
          <cell r="W162">
            <v>24</v>
          </cell>
        </row>
        <row r="163">
          <cell r="K163">
            <v>368</v>
          </cell>
          <cell r="L163">
            <v>1953.3</v>
          </cell>
          <cell r="M163">
            <v>1919</v>
          </cell>
          <cell r="N163">
            <v>0</v>
          </cell>
          <cell r="O163">
            <v>1919</v>
          </cell>
          <cell r="P163">
            <v>200</v>
          </cell>
          <cell r="Q163">
            <v>0</v>
          </cell>
          <cell r="R163">
            <v>43.4</v>
          </cell>
          <cell r="S163">
            <v>0.9</v>
          </cell>
          <cell r="T163">
            <v>289.60000000000002</v>
          </cell>
          <cell r="U163">
            <v>0</v>
          </cell>
          <cell r="V163">
            <v>5.3</v>
          </cell>
          <cell r="W163">
            <v>5.2999992370605469</v>
          </cell>
        </row>
        <row r="164">
          <cell r="K164">
            <v>369</v>
          </cell>
          <cell r="L164">
            <v>223.8</v>
          </cell>
          <cell r="M164">
            <v>230</v>
          </cell>
          <cell r="N164">
            <v>0</v>
          </cell>
          <cell r="O164">
            <v>230</v>
          </cell>
          <cell r="P164">
            <v>95</v>
          </cell>
          <cell r="Q164">
            <v>2.5</v>
          </cell>
          <cell r="R164">
            <v>6.1</v>
          </cell>
          <cell r="S164">
            <v>0.2</v>
          </cell>
          <cell r="T164">
            <v>57</v>
          </cell>
          <cell r="U164">
            <v>13.1</v>
          </cell>
          <cell r="V164">
            <v>0.9</v>
          </cell>
          <cell r="W164">
            <v>12</v>
          </cell>
        </row>
        <row r="165">
          <cell r="K165">
            <v>371</v>
          </cell>
          <cell r="L165">
            <v>224.9</v>
          </cell>
          <cell r="M165">
            <v>233.4</v>
          </cell>
          <cell r="N165">
            <v>0</v>
          </cell>
          <cell r="O165">
            <v>233.4</v>
          </cell>
          <cell r="P165">
            <v>200.8</v>
          </cell>
          <cell r="Q165">
            <v>1.5</v>
          </cell>
          <cell r="R165">
            <v>4.8</v>
          </cell>
          <cell r="S165">
            <v>17.8</v>
          </cell>
          <cell r="T165">
            <v>29.2</v>
          </cell>
          <cell r="U165">
            <v>0</v>
          </cell>
          <cell r="V165">
            <v>0.7</v>
          </cell>
          <cell r="W165">
            <v>18</v>
          </cell>
        </row>
        <row r="166">
          <cell r="K166">
            <v>372</v>
          </cell>
          <cell r="L166">
            <v>679</v>
          </cell>
          <cell r="M166">
            <v>685.7</v>
          </cell>
          <cell r="N166">
            <v>0</v>
          </cell>
          <cell r="O166">
            <v>685.7</v>
          </cell>
          <cell r="P166">
            <v>94</v>
          </cell>
          <cell r="Q166">
            <v>4.5</v>
          </cell>
          <cell r="R166">
            <v>8.4</v>
          </cell>
          <cell r="S166">
            <v>0.1</v>
          </cell>
          <cell r="T166">
            <v>42.9</v>
          </cell>
          <cell r="U166">
            <v>0</v>
          </cell>
          <cell r="V166">
            <v>1.8</v>
          </cell>
          <cell r="W166">
            <v>16</v>
          </cell>
        </row>
        <row r="167">
          <cell r="K167">
            <v>373</v>
          </cell>
          <cell r="L167">
            <v>3349.9</v>
          </cell>
          <cell r="M167">
            <v>3345.4</v>
          </cell>
          <cell r="N167">
            <v>0</v>
          </cell>
          <cell r="O167">
            <v>3345.4</v>
          </cell>
          <cell r="P167">
            <v>133.5</v>
          </cell>
          <cell r="Q167">
            <v>28</v>
          </cell>
          <cell r="R167">
            <v>58.6</v>
          </cell>
          <cell r="S167">
            <v>34.700000000000003</v>
          </cell>
          <cell r="T167">
            <v>716.4</v>
          </cell>
          <cell r="U167">
            <v>124.3</v>
          </cell>
          <cell r="V167">
            <v>11.2</v>
          </cell>
          <cell r="W167">
            <v>56</v>
          </cell>
        </row>
        <row r="168">
          <cell r="K168">
            <v>374</v>
          </cell>
          <cell r="L168">
            <v>450.7</v>
          </cell>
          <cell r="M168">
            <v>443.5</v>
          </cell>
          <cell r="N168">
            <v>0</v>
          </cell>
          <cell r="O168">
            <v>443.5</v>
          </cell>
          <cell r="P168">
            <v>355.5</v>
          </cell>
          <cell r="Q168">
            <v>8.5</v>
          </cell>
          <cell r="R168">
            <v>0</v>
          </cell>
          <cell r="S168">
            <v>60.1</v>
          </cell>
          <cell r="T168">
            <v>114.5</v>
          </cell>
          <cell r="U168">
            <v>26.4</v>
          </cell>
          <cell r="V168">
            <v>0.9</v>
          </cell>
          <cell r="W168">
            <v>22</v>
          </cell>
        </row>
        <row r="169">
          <cell r="K169">
            <v>375</v>
          </cell>
          <cell r="L169">
            <v>1811</v>
          </cell>
          <cell r="M169">
            <v>1804.3</v>
          </cell>
          <cell r="N169">
            <v>0</v>
          </cell>
          <cell r="O169">
            <v>1804.3</v>
          </cell>
          <cell r="P169">
            <v>175</v>
          </cell>
          <cell r="Q169">
            <v>0</v>
          </cell>
          <cell r="R169">
            <v>32.9</v>
          </cell>
          <cell r="S169">
            <v>0.4</v>
          </cell>
          <cell r="T169">
            <v>193.3</v>
          </cell>
          <cell r="U169">
            <v>0</v>
          </cell>
          <cell r="V169">
            <v>7.4</v>
          </cell>
          <cell r="W169">
            <v>7.3999977111816406</v>
          </cell>
        </row>
        <row r="170">
          <cell r="K170">
            <v>376</v>
          </cell>
          <cell r="L170">
            <v>479.5</v>
          </cell>
          <cell r="M170">
            <v>495.4</v>
          </cell>
          <cell r="N170">
            <v>0</v>
          </cell>
          <cell r="O170">
            <v>495.4</v>
          </cell>
          <cell r="P170">
            <v>158</v>
          </cell>
          <cell r="Q170">
            <v>4.5</v>
          </cell>
          <cell r="R170">
            <v>11</v>
          </cell>
          <cell r="S170">
            <v>0.4</v>
          </cell>
          <cell r="T170">
            <v>72.5</v>
          </cell>
          <cell r="U170">
            <v>0</v>
          </cell>
          <cell r="V170">
            <v>2.1</v>
          </cell>
          <cell r="W170">
            <v>12</v>
          </cell>
        </row>
        <row r="171">
          <cell r="K171">
            <v>377</v>
          </cell>
          <cell r="L171">
            <v>599.20000000000005</v>
          </cell>
          <cell r="M171">
            <v>580</v>
          </cell>
          <cell r="N171">
            <v>0</v>
          </cell>
          <cell r="O171">
            <v>580</v>
          </cell>
          <cell r="P171">
            <v>350</v>
          </cell>
          <cell r="Q171">
            <v>6</v>
          </cell>
          <cell r="R171">
            <v>6</v>
          </cell>
          <cell r="S171">
            <v>0</v>
          </cell>
          <cell r="T171">
            <v>118.1</v>
          </cell>
          <cell r="U171">
            <v>14.1</v>
          </cell>
          <cell r="V171">
            <v>3.2</v>
          </cell>
          <cell r="W171">
            <v>18</v>
          </cell>
        </row>
        <row r="172">
          <cell r="K172">
            <v>378</v>
          </cell>
          <cell r="L172">
            <v>698</v>
          </cell>
          <cell r="M172">
            <v>685.8</v>
          </cell>
          <cell r="N172">
            <v>0</v>
          </cell>
          <cell r="O172">
            <v>685.8</v>
          </cell>
          <cell r="P172">
            <v>160</v>
          </cell>
          <cell r="Q172">
            <v>0</v>
          </cell>
          <cell r="R172">
            <v>12.3</v>
          </cell>
          <cell r="S172">
            <v>0</v>
          </cell>
          <cell r="T172">
            <v>51.1</v>
          </cell>
          <cell r="U172">
            <v>0</v>
          </cell>
          <cell r="V172">
            <v>2.5</v>
          </cell>
          <cell r="W172">
            <v>2.5</v>
          </cell>
        </row>
        <row r="173">
          <cell r="K173">
            <v>379</v>
          </cell>
          <cell r="L173">
            <v>1315.5</v>
          </cell>
          <cell r="M173">
            <v>1346.3</v>
          </cell>
          <cell r="N173">
            <v>0</v>
          </cell>
          <cell r="O173">
            <v>1346.3</v>
          </cell>
          <cell r="P173">
            <v>632.5</v>
          </cell>
          <cell r="Q173">
            <v>0</v>
          </cell>
          <cell r="R173">
            <v>36.799999999999997</v>
          </cell>
          <cell r="S173">
            <v>0.8</v>
          </cell>
          <cell r="T173">
            <v>193.8</v>
          </cell>
          <cell r="U173">
            <v>0</v>
          </cell>
          <cell r="V173">
            <v>3.3</v>
          </cell>
          <cell r="W173">
            <v>3.2999992370605469</v>
          </cell>
        </row>
        <row r="174">
          <cell r="K174">
            <v>380</v>
          </cell>
          <cell r="L174">
            <v>502</v>
          </cell>
          <cell r="M174">
            <v>515.5</v>
          </cell>
          <cell r="N174">
            <v>0</v>
          </cell>
          <cell r="O174">
            <v>515.5</v>
          </cell>
          <cell r="P174">
            <v>402</v>
          </cell>
          <cell r="Q174">
            <v>9</v>
          </cell>
          <cell r="R174">
            <v>10.7</v>
          </cell>
          <cell r="S174">
            <v>0</v>
          </cell>
          <cell r="T174">
            <v>60.2</v>
          </cell>
          <cell r="U174">
            <v>0</v>
          </cell>
          <cell r="V174">
            <v>0.7</v>
          </cell>
          <cell r="W174">
            <v>18</v>
          </cell>
        </row>
        <row r="175">
          <cell r="K175">
            <v>381</v>
          </cell>
          <cell r="L175">
            <v>344.5</v>
          </cell>
          <cell r="M175">
            <v>339.5</v>
          </cell>
          <cell r="N175">
            <v>0</v>
          </cell>
          <cell r="O175">
            <v>339.5</v>
          </cell>
          <cell r="P175">
            <v>182</v>
          </cell>
          <cell r="Q175">
            <v>0</v>
          </cell>
          <cell r="R175">
            <v>6.4</v>
          </cell>
          <cell r="S175">
            <v>2.7</v>
          </cell>
          <cell r="T175">
            <v>39.200000000000003</v>
          </cell>
          <cell r="U175">
            <v>0</v>
          </cell>
          <cell r="V175">
            <v>1.2</v>
          </cell>
          <cell r="W175">
            <v>1.1999998092651367</v>
          </cell>
        </row>
        <row r="176">
          <cell r="K176">
            <v>382</v>
          </cell>
          <cell r="L176">
            <v>1137.0999999999999</v>
          </cell>
          <cell r="M176">
            <v>1163.2</v>
          </cell>
          <cell r="N176">
            <v>0</v>
          </cell>
          <cell r="O176">
            <v>1163.2</v>
          </cell>
          <cell r="P176">
            <v>266.5</v>
          </cell>
          <cell r="Q176">
            <v>10</v>
          </cell>
          <cell r="R176">
            <v>10.199999999999999</v>
          </cell>
          <cell r="S176">
            <v>16.399999999999999</v>
          </cell>
          <cell r="T176">
            <v>200.2</v>
          </cell>
          <cell r="U176">
            <v>7.4</v>
          </cell>
          <cell r="V176">
            <v>4.4000000000000004</v>
          </cell>
          <cell r="W176">
            <v>20</v>
          </cell>
        </row>
        <row r="177">
          <cell r="K177">
            <v>383</v>
          </cell>
          <cell r="L177">
            <v>5697</v>
          </cell>
          <cell r="M177">
            <v>5657.3</v>
          </cell>
          <cell r="N177">
            <v>68.7</v>
          </cell>
          <cell r="O177">
            <v>5726</v>
          </cell>
          <cell r="P177">
            <v>163</v>
          </cell>
          <cell r="Q177">
            <v>28</v>
          </cell>
          <cell r="R177">
            <v>53.2</v>
          </cell>
          <cell r="S177">
            <v>68.5</v>
          </cell>
          <cell r="T177">
            <v>824</v>
          </cell>
          <cell r="U177">
            <v>0</v>
          </cell>
          <cell r="V177">
            <v>14.8</v>
          </cell>
          <cell r="W177">
            <v>108</v>
          </cell>
        </row>
        <row r="178">
          <cell r="K178">
            <v>384</v>
          </cell>
          <cell r="L178">
            <v>187.5</v>
          </cell>
          <cell r="M178">
            <v>178</v>
          </cell>
          <cell r="N178">
            <v>0</v>
          </cell>
          <cell r="O178">
            <v>178</v>
          </cell>
          <cell r="P178">
            <v>319</v>
          </cell>
          <cell r="Q178">
            <v>1</v>
          </cell>
          <cell r="R178">
            <v>5.4</v>
          </cell>
          <cell r="S178">
            <v>0</v>
          </cell>
          <cell r="T178">
            <v>14.1</v>
          </cell>
          <cell r="U178">
            <v>0</v>
          </cell>
          <cell r="V178">
            <v>0.8</v>
          </cell>
          <cell r="W178">
            <v>20</v>
          </cell>
        </row>
        <row r="179">
          <cell r="K179">
            <v>385</v>
          </cell>
          <cell r="L179">
            <v>4818.6000000000004</v>
          </cell>
          <cell r="M179">
            <v>4800.2</v>
          </cell>
          <cell r="N179">
            <v>0</v>
          </cell>
          <cell r="O179">
            <v>4800.2</v>
          </cell>
          <cell r="P179">
            <v>46.8</v>
          </cell>
          <cell r="Q179">
            <v>22.5</v>
          </cell>
          <cell r="R179">
            <v>38.1</v>
          </cell>
          <cell r="S179">
            <v>9.1</v>
          </cell>
          <cell r="T179">
            <v>297.8</v>
          </cell>
          <cell r="U179">
            <v>0</v>
          </cell>
          <cell r="V179">
            <v>8</v>
          </cell>
          <cell r="W179">
            <v>45</v>
          </cell>
        </row>
        <row r="180">
          <cell r="K180">
            <v>386</v>
          </cell>
          <cell r="L180">
            <v>228</v>
          </cell>
          <cell r="M180">
            <v>240</v>
          </cell>
          <cell r="N180">
            <v>0</v>
          </cell>
          <cell r="O180">
            <v>240</v>
          </cell>
          <cell r="P180">
            <v>253</v>
          </cell>
          <cell r="Q180">
            <v>2</v>
          </cell>
          <cell r="R180">
            <v>1.3</v>
          </cell>
          <cell r="S180">
            <v>0</v>
          </cell>
          <cell r="T180">
            <v>44.7</v>
          </cell>
          <cell r="U180">
            <v>3.8</v>
          </cell>
          <cell r="V180">
            <v>1.2</v>
          </cell>
          <cell r="W180">
            <v>8</v>
          </cell>
        </row>
        <row r="181">
          <cell r="K181">
            <v>387</v>
          </cell>
          <cell r="L181">
            <v>195.5</v>
          </cell>
          <cell r="M181">
            <v>184.5</v>
          </cell>
          <cell r="N181">
            <v>0</v>
          </cell>
          <cell r="O181">
            <v>184.5</v>
          </cell>
          <cell r="P181">
            <v>192</v>
          </cell>
          <cell r="Q181">
            <v>2</v>
          </cell>
          <cell r="R181">
            <v>1.1000000000000001</v>
          </cell>
          <cell r="S181">
            <v>0</v>
          </cell>
          <cell r="T181">
            <v>44.2</v>
          </cell>
          <cell r="U181">
            <v>9.6</v>
          </cell>
          <cell r="V181">
            <v>1</v>
          </cell>
          <cell r="W181">
            <v>12</v>
          </cell>
        </row>
        <row r="182">
          <cell r="K182">
            <v>388</v>
          </cell>
          <cell r="L182">
            <v>410.9</v>
          </cell>
          <cell r="M182">
            <v>412</v>
          </cell>
          <cell r="N182">
            <v>0</v>
          </cell>
          <cell r="O182">
            <v>412</v>
          </cell>
          <cell r="P182">
            <v>280.5</v>
          </cell>
          <cell r="Q182">
            <v>0</v>
          </cell>
          <cell r="R182">
            <v>14</v>
          </cell>
          <cell r="S182">
            <v>0</v>
          </cell>
          <cell r="T182">
            <v>50.2</v>
          </cell>
          <cell r="U182">
            <v>0</v>
          </cell>
          <cell r="V182">
            <v>1.9</v>
          </cell>
          <cell r="W182">
            <v>1.8999996185302734</v>
          </cell>
        </row>
        <row r="183">
          <cell r="K183">
            <v>389</v>
          </cell>
          <cell r="L183">
            <v>621</v>
          </cell>
          <cell r="M183">
            <v>628</v>
          </cell>
          <cell r="N183">
            <v>0</v>
          </cell>
          <cell r="O183">
            <v>628</v>
          </cell>
          <cell r="P183">
            <v>580</v>
          </cell>
          <cell r="Q183">
            <v>15</v>
          </cell>
          <cell r="R183">
            <v>8.6999999999999993</v>
          </cell>
          <cell r="S183">
            <v>0.1</v>
          </cell>
          <cell r="T183">
            <v>162.80000000000001</v>
          </cell>
          <cell r="U183">
            <v>37.5</v>
          </cell>
          <cell r="V183">
            <v>1.6</v>
          </cell>
          <cell r="W183">
            <v>30</v>
          </cell>
        </row>
        <row r="184">
          <cell r="K184">
            <v>390</v>
          </cell>
          <cell r="L184">
            <v>82.5</v>
          </cell>
          <cell r="M184">
            <v>82</v>
          </cell>
          <cell r="N184">
            <v>0</v>
          </cell>
          <cell r="O184">
            <v>82</v>
          </cell>
          <cell r="P184">
            <v>210</v>
          </cell>
          <cell r="Q184">
            <v>0.5</v>
          </cell>
          <cell r="R184">
            <v>0</v>
          </cell>
          <cell r="S184">
            <v>0</v>
          </cell>
          <cell r="T184">
            <v>16.899999999999999</v>
          </cell>
          <cell r="U184">
            <v>2.4</v>
          </cell>
          <cell r="V184">
            <v>0.4</v>
          </cell>
          <cell r="W184">
            <v>6</v>
          </cell>
        </row>
        <row r="185">
          <cell r="K185">
            <v>392</v>
          </cell>
          <cell r="L185">
            <v>297</v>
          </cell>
          <cell r="M185">
            <v>285.60000000000002</v>
          </cell>
          <cell r="N185">
            <v>0</v>
          </cell>
          <cell r="O185">
            <v>285.60000000000002</v>
          </cell>
          <cell r="P185">
            <v>511</v>
          </cell>
          <cell r="Q185">
            <v>0</v>
          </cell>
          <cell r="R185">
            <v>4</v>
          </cell>
          <cell r="S185">
            <v>0</v>
          </cell>
          <cell r="T185">
            <v>68.900000000000006</v>
          </cell>
          <cell r="U185">
            <v>15.9</v>
          </cell>
          <cell r="V185">
            <v>0.6</v>
          </cell>
          <cell r="W185">
            <v>0.59999990463256836</v>
          </cell>
        </row>
        <row r="186">
          <cell r="K186">
            <v>393</v>
          </cell>
          <cell r="L186">
            <v>336.2</v>
          </cell>
          <cell r="M186">
            <v>324.2</v>
          </cell>
          <cell r="N186">
            <v>0</v>
          </cell>
          <cell r="O186">
            <v>324.2</v>
          </cell>
          <cell r="P186">
            <v>187.5</v>
          </cell>
          <cell r="Q186">
            <v>0</v>
          </cell>
          <cell r="R186">
            <v>6.7</v>
          </cell>
          <cell r="S186">
            <v>0</v>
          </cell>
          <cell r="T186">
            <v>63.4</v>
          </cell>
          <cell r="U186">
            <v>5.7</v>
          </cell>
          <cell r="V186">
            <v>1.3</v>
          </cell>
          <cell r="W186">
            <v>1.2999992370605469</v>
          </cell>
        </row>
        <row r="187">
          <cell r="K187">
            <v>394</v>
          </cell>
          <cell r="L187">
            <v>1624.1</v>
          </cell>
          <cell r="M187">
            <v>1583.7</v>
          </cell>
          <cell r="N187">
            <v>0</v>
          </cell>
          <cell r="O187">
            <v>1583.7</v>
          </cell>
          <cell r="P187">
            <v>55</v>
          </cell>
          <cell r="Q187">
            <v>12</v>
          </cell>
          <cell r="R187">
            <v>30.8</v>
          </cell>
          <cell r="S187">
            <v>2.1</v>
          </cell>
          <cell r="T187">
            <v>173.3</v>
          </cell>
          <cell r="U187">
            <v>0</v>
          </cell>
          <cell r="V187">
            <v>7</v>
          </cell>
          <cell r="W187">
            <v>24</v>
          </cell>
        </row>
        <row r="188">
          <cell r="K188">
            <v>395</v>
          </cell>
          <cell r="L188">
            <v>277.5</v>
          </cell>
          <cell r="M188">
            <v>272</v>
          </cell>
          <cell r="N188">
            <v>0</v>
          </cell>
          <cell r="O188">
            <v>272</v>
          </cell>
          <cell r="P188">
            <v>486</v>
          </cell>
          <cell r="Q188">
            <v>0</v>
          </cell>
          <cell r="R188">
            <v>6.6</v>
          </cell>
          <cell r="S188">
            <v>0</v>
          </cell>
          <cell r="T188">
            <v>48.8</v>
          </cell>
          <cell r="U188">
            <v>2.5</v>
          </cell>
          <cell r="V188">
            <v>0.7</v>
          </cell>
          <cell r="W188">
            <v>0.69999980926513672</v>
          </cell>
        </row>
        <row r="189">
          <cell r="K189">
            <v>396</v>
          </cell>
          <cell r="L189">
            <v>683.8</v>
          </cell>
          <cell r="M189">
            <v>664.3</v>
          </cell>
          <cell r="N189">
            <v>0</v>
          </cell>
          <cell r="O189">
            <v>664.3</v>
          </cell>
          <cell r="P189">
            <v>125</v>
          </cell>
          <cell r="Q189">
            <v>3.5</v>
          </cell>
          <cell r="R189">
            <v>19.3</v>
          </cell>
          <cell r="S189">
            <v>0.6</v>
          </cell>
          <cell r="T189">
            <v>94.4</v>
          </cell>
          <cell r="U189">
            <v>0</v>
          </cell>
          <cell r="V189">
            <v>4.5999999999999996</v>
          </cell>
          <cell r="W189">
            <v>10</v>
          </cell>
        </row>
        <row r="190">
          <cell r="K190">
            <v>397</v>
          </cell>
          <cell r="L190">
            <v>230.5</v>
          </cell>
          <cell r="M190">
            <v>226.3</v>
          </cell>
          <cell r="N190">
            <v>0</v>
          </cell>
          <cell r="O190">
            <v>226.3</v>
          </cell>
          <cell r="P190">
            <v>400</v>
          </cell>
          <cell r="Q190">
            <v>0</v>
          </cell>
          <cell r="R190">
            <v>9.1</v>
          </cell>
          <cell r="S190">
            <v>0</v>
          </cell>
          <cell r="T190">
            <v>32.799999999999997</v>
          </cell>
          <cell r="U190">
            <v>0</v>
          </cell>
          <cell r="V190">
            <v>1.3</v>
          </cell>
          <cell r="W190">
            <v>1.2999992370605469</v>
          </cell>
        </row>
        <row r="191">
          <cell r="K191">
            <v>398</v>
          </cell>
          <cell r="L191">
            <v>271.10000000000002</v>
          </cell>
          <cell r="M191">
            <v>255.5</v>
          </cell>
          <cell r="N191">
            <v>0</v>
          </cell>
          <cell r="O191">
            <v>255.5</v>
          </cell>
          <cell r="P191">
            <v>235</v>
          </cell>
          <cell r="Q191">
            <v>4</v>
          </cell>
          <cell r="R191">
            <v>10.199999999999999</v>
          </cell>
          <cell r="S191">
            <v>0</v>
          </cell>
          <cell r="T191">
            <v>56.1</v>
          </cell>
          <cell r="U191">
            <v>8.1999999999999993</v>
          </cell>
          <cell r="V191">
            <v>0.8</v>
          </cell>
          <cell r="W191">
            <v>15</v>
          </cell>
        </row>
        <row r="192">
          <cell r="K192">
            <v>399</v>
          </cell>
          <cell r="L192">
            <v>139.5</v>
          </cell>
          <cell r="M192">
            <v>127.1</v>
          </cell>
          <cell r="N192">
            <v>0</v>
          </cell>
          <cell r="O192">
            <v>127.1</v>
          </cell>
          <cell r="P192">
            <v>439</v>
          </cell>
          <cell r="Q192">
            <v>2.5</v>
          </cell>
          <cell r="R192">
            <v>5.9</v>
          </cell>
          <cell r="S192">
            <v>0</v>
          </cell>
          <cell r="T192">
            <v>18.2</v>
          </cell>
          <cell r="U192">
            <v>0</v>
          </cell>
          <cell r="V192">
            <v>0.5</v>
          </cell>
          <cell r="W192">
            <v>12</v>
          </cell>
        </row>
        <row r="193">
          <cell r="K193">
            <v>400</v>
          </cell>
          <cell r="L193">
            <v>861.7</v>
          </cell>
          <cell r="M193">
            <v>857.2</v>
          </cell>
          <cell r="N193">
            <v>0</v>
          </cell>
          <cell r="O193">
            <v>857.2</v>
          </cell>
          <cell r="P193">
            <v>395.5</v>
          </cell>
          <cell r="Q193">
            <v>12</v>
          </cell>
          <cell r="R193">
            <v>17.899999999999999</v>
          </cell>
          <cell r="S193">
            <v>0.1</v>
          </cell>
          <cell r="T193">
            <v>96.7</v>
          </cell>
          <cell r="U193">
            <v>0</v>
          </cell>
          <cell r="V193">
            <v>2.4</v>
          </cell>
          <cell r="W193">
            <v>24</v>
          </cell>
        </row>
        <row r="194">
          <cell r="K194">
            <v>401</v>
          </cell>
          <cell r="L194">
            <v>146</v>
          </cell>
          <cell r="M194">
            <v>158</v>
          </cell>
          <cell r="N194">
            <v>0</v>
          </cell>
          <cell r="O194">
            <v>158</v>
          </cell>
          <cell r="P194">
            <v>196</v>
          </cell>
          <cell r="Q194">
            <v>4</v>
          </cell>
          <cell r="R194">
            <v>2.6</v>
          </cell>
          <cell r="S194">
            <v>0.2</v>
          </cell>
          <cell r="T194">
            <v>51.1</v>
          </cell>
          <cell r="U194">
            <v>11.8</v>
          </cell>
          <cell r="V194">
            <v>0.5</v>
          </cell>
          <cell r="W194">
            <v>8</v>
          </cell>
        </row>
        <row r="195">
          <cell r="K195">
            <v>402</v>
          </cell>
          <cell r="L195">
            <v>2131.8000000000002</v>
          </cell>
          <cell r="M195">
            <v>2160.1999999999998</v>
          </cell>
          <cell r="N195">
            <v>0</v>
          </cell>
          <cell r="O195">
            <v>2160.1999999999998</v>
          </cell>
          <cell r="P195">
            <v>69.5</v>
          </cell>
          <cell r="Q195">
            <v>14.5</v>
          </cell>
          <cell r="R195">
            <v>47.5</v>
          </cell>
          <cell r="S195">
            <v>1.1000000000000001</v>
          </cell>
          <cell r="T195">
            <v>358</v>
          </cell>
          <cell r="U195">
            <v>6</v>
          </cell>
          <cell r="V195">
            <v>8</v>
          </cell>
          <cell r="W195">
            <v>30</v>
          </cell>
        </row>
        <row r="196">
          <cell r="K196">
            <v>403</v>
          </cell>
          <cell r="L196">
            <v>187.5</v>
          </cell>
          <cell r="M196">
            <v>205.5</v>
          </cell>
          <cell r="N196">
            <v>0</v>
          </cell>
          <cell r="O196">
            <v>205.5</v>
          </cell>
          <cell r="P196">
            <v>339.5</v>
          </cell>
          <cell r="Q196">
            <v>0</v>
          </cell>
          <cell r="R196">
            <v>3.8</v>
          </cell>
          <cell r="S196">
            <v>0</v>
          </cell>
          <cell r="T196">
            <v>23.7</v>
          </cell>
          <cell r="U196">
            <v>0</v>
          </cell>
          <cell r="V196">
            <v>0.8</v>
          </cell>
          <cell r="W196">
            <v>0.79999971389770508</v>
          </cell>
        </row>
        <row r="197">
          <cell r="K197">
            <v>404</v>
          </cell>
          <cell r="L197">
            <v>745</v>
          </cell>
          <cell r="M197">
            <v>725.7</v>
          </cell>
          <cell r="N197">
            <v>0</v>
          </cell>
          <cell r="O197">
            <v>725.7</v>
          </cell>
          <cell r="P197">
            <v>60</v>
          </cell>
          <cell r="Q197">
            <v>7</v>
          </cell>
          <cell r="R197">
            <v>17.399999999999999</v>
          </cell>
          <cell r="S197">
            <v>0</v>
          </cell>
          <cell r="T197">
            <v>152.30000000000001</v>
          </cell>
          <cell r="U197">
            <v>21.7</v>
          </cell>
          <cell r="V197">
            <v>2.2999999999999998</v>
          </cell>
          <cell r="W197">
            <v>14</v>
          </cell>
        </row>
        <row r="198">
          <cell r="K198">
            <v>405</v>
          </cell>
          <cell r="L198">
            <v>744.5</v>
          </cell>
          <cell r="M198">
            <v>727.5</v>
          </cell>
          <cell r="N198">
            <v>0</v>
          </cell>
          <cell r="O198">
            <v>727.5</v>
          </cell>
          <cell r="P198">
            <v>116</v>
          </cell>
          <cell r="Q198">
            <v>16</v>
          </cell>
          <cell r="R198">
            <v>9.4</v>
          </cell>
          <cell r="S198">
            <v>36.6</v>
          </cell>
          <cell r="T198">
            <v>216.6</v>
          </cell>
          <cell r="U198">
            <v>49.9</v>
          </cell>
          <cell r="V198">
            <v>1.1000000000000001</v>
          </cell>
          <cell r="W198">
            <v>38</v>
          </cell>
        </row>
        <row r="199">
          <cell r="K199">
            <v>407</v>
          </cell>
          <cell r="L199">
            <v>772.5</v>
          </cell>
          <cell r="M199">
            <v>778.5</v>
          </cell>
          <cell r="N199">
            <v>0</v>
          </cell>
          <cell r="O199">
            <v>778.5</v>
          </cell>
          <cell r="P199">
            <v>489</v>
          </cell>
          <cell r="Q199">
            <v>0</v>
          </cell>
          <cell r="R199">
            <v>10.199999999999999</v>
          </cell>
          <cell r="S199">
            <v>0</v>
          </cell>
          <cell r="T199">
            <v>140</v>
          </cell>
          <cell r="U199">
            <v>9.5</v>
          </cell>
          <cell r="V199">
            <v>2.5</v>
          </cell>
          <cell r="W199">
            <v>2.5</v>
          </cell>
        </row>
        <row r="200">
          <cell r="K200">
            <v>408</v>
          </cell>
          <cell r="L200">
            <v>534.1</v>
          </cell>
          <cell r="M200">
            <v>500.4</v>
          </cell>
          <cell r="N200">
            <v>0</v>
          </cell>
          <cell r="O200">
            <v>500.4</v>
          </cell>
          <cell r="P200">
            <v>237</v>
          </cell>
          <cell r="Q200">
            <v>0</v>
          </cell>
          <cell r="R200">
            <v>18.5</v>
          </cell>
          <cell r="S200">
            <v>0</v>
          </cell>
          <cell r="T200">
            <v>86.2</v>
          </cell>
          <cell r="U200">
            <v>0.5</v>
          </cell>
          <cell r="V200">
            <v>1.3</v>
          </cell>
          <cell r="W200">
            <v>1.2999992370605469</v>
          </cell>
        </row>
        <row r="201">
          <cell r="K201">
            <v>409</v>
          </cell>
          <cell r="L201">
            <v>1584</v>
          </cell>
          <cell r="M201">
            <v>1546.4</v>
          </cell>
          <cell r="N201">
            <v>0</v>
          </cell>
          <cell r="O201">
            <v>1546.4</v>
          </cell>
          <cell r="P201">
            <v>52.7</v>
          </cell>
          <cell r="Q201">
            <v>18</v>
          </cell>
          <cell r="R201">
            <v>15.2</v>
          </cell>
          <cell r="S201">
            <v>0</v>
          </cell>
          <cell r="T201">
            <v>425.4</v>
          </cell>
          <cell r="U201">
            <v>98</v>
          </cell>
          <cell r="V201">
            <v>5.5</v>
          </cell>
          <cell r="W201">
            <v>40</v>
          </cell>
        </row>
        <row r="202">
          <cell r="K202">
            <v>410</v>
          </cell>
          <cell r="L202">
            <v>577.4</v>
          </cell>
          <cell r="M202">
            <v>528.1</v>
          </cell>
          <cell r="N202">
            <v>0</v>
          </cell>
          <cell r="O202">
            <v>528.1</v>
          </cell>
          <cell r="P202">
            <v>231.8</v>
          </cell>
          <cell r="Q202">
            <v>3.5</v>
          </cell>
          <cell r="R202">
            <v>26.8</v>
          </cell>
          <cell r="S202">
            <v>0.3</v>
          </cell>
          <cell r="T202">
            <v>71.099999999999994</v>
          </cell>
          <cell r="U202">
            <v>0</v>
          </cell>
          <cell r="V202">
            <v>2</v>
          </cell>
          <cell r="W202">
            <v>10</v>
          </cell>
        </row>
        <row r="203">
          <cell r="K203">
            <v>411</v>
          </cell>
          <cell r="L203">
            <v>254</v>
          </cell>
          <cell r="M203">
            <v>273</v>
          </cell>
          <cell r="N203">
            <v>0</v>
          </cell>
          <cell r="O203">
            <v>273</v>
          </cell>
          <cell r="P203">
            <v>111.2</v>
          </cell>
          <cell r="Q203">
            <v>0</v>
          </cell>
          <cell r="R203">
            <v>8.1</v>
          </cell>
          <cell r="S203">
            <v>0</v>
          </cell>
          <cell r="T203">
            <v>30.1</v>
          </cell>
          <cell r="U203">
            <v>0</v>
          </cell>
          <cell r="V203">
            <v>1.1000000000000001</v>
          </cell>
          <cell r="W203">
            <v>1.0999994277954102</v>
          </cell>
        </row>
        <row r="204">
          <cell r="K204">
            <v>412</v>
          </cell>
          <cell r="L204">
            <v>326.5</v>
          </cell>
          <cell r="M204">
            <v>335.5</v>
          </cell>
          <cell r="N204">
            <v>0</v>
          </cell>
          <cell r="O204">
            <v>335.5</v>
          </cell>
          <cell r="P204">
            <v>674</v>
          </cell>
          <cell r="Q204">
            <v>0</v>
          </cell>
          <cell r="R204">
            <v>4.2</v>
          </cell>
          <cell r="S204">
            <v>0</v>
          </cell>
          <cell r="T204">
            <v>39.200000000000003</v>
          </cell>
          <cell r="U204">
            <v>0</v>
          </cell>
          <cell r="V204">
            <v>1.4</v>
          </cell>
          <cell r="W204">
            <v>1.3999996185302734</v>
          </cell>
        </row>
        <row r="205">
          <cell r="K205">
            <v>413</v>
          </cell>
          <cell r="L205">
            <v>1780.7</v>
          </cell>
          <cell r="M205">
            <v>1790.9</v>
          </cell>
          <cell r="N205">
            <v>0</v>
          </cell>
          <cell r="O205">
            <v>1790.9</v>
          </cell>
          <cell r="P205">
            <v>125</v>
          </cell>
          <cell r="Q205">
            <v>17</v>
          </cell>
          <cell r="R205">
            <v>39.5</v>
          </cell>
          <cell r="S205">
            <v>6.6</v>
          </cell>
          <cell r="T205">
            <v>465.6</v>
          </cell>
          <cell r="U205">
            <v>107.2</v>
          </cell>
          <cell r="V205">
            <v>2.7</v>
          </cell>
          <cell r="W205">
            <v>34</v>
          </cell>
        </row>
        <row r="206">
          <cell r="K206">
            <v>415</v>
          </cell>
          <cell r="L206">
            <v>847.1</v>
          </cell>
          <cell r="M206">
            <v>813.7</v>
          </cell>
          <cell r="N206">
            <v>0</v>
          </cell>
          <cell r="O206">
            <v>813.7</v>
          </cell>
          <cell r="P206">
            <v>331</v>
          </cell>
          <cell r="Q206">
            <v>0</v>
          </cell>
          <cell r="R206">
            <v>14.8</v>
          </cell>
          <cell r="S206">
            <v>0</v>
          </cell>
          <cell r="T206">
            <v>160.5</v>
          </cell>
          <cell r="U206">
            <v>16.3</v>
          </cell>
          <cell r="V206">
            <v>1.9</v>
          </cell>
          <cell r="W206">
            <v>1.8999996185302734</v>
          </cell>
        </row>
        <row r="207">
          <cell r="K207">
            <v>416</v>
          </cell>
          <cell r="L207">
            <v>1706.7</v>
          </cell>
          <cell r="M207">
            <v>1691.1</v>
          </cell>
          <cell r="N207">
            <v>0</v>
          </cell>
          <cell r="O207">
            <v>1691.1</v>
          </cell>
          <cell r="P207">
            <v>156</v>
          </cell>
          <cell r="Q207">
            <v>0</v>
          </cell>
          <cell r="R207">
            <v>21.1</v>
          </cell>
          <cell r="S207">
            <v>2</v>
          </cell>
          <cell r="T207">
            <v>130.9</v>
          </cell>
          <cell r="U207">
            <v>0</v>
          </cell>
          <cell r="V207">
            <v>4.3</v>
          </cell>
          <cell r="W207">
            <v>4.2999992370605469</v>
          </cell>
        </row>
        <row r="208">
          <cell r="K208">
            <v>417</v>
          </cell>
          <cell r="L208">
            <v>703.8</v>
          </cell>
          <cell r="M208">
            <v>701</v>
          </cell>
          <cell r="N208">
            <v>0</v>
          </cell>
          <cell r="O208">
            <v>701</v>
          </cell>
          <cell r="P208">
            <v>537</v>
          </cell>
          <cell r="Q208">
            <v>7.5</v>
          </cell>
          <cell r="R208">
            <v>15.8</v>
          </cell>
          <cell r="S208">
            <v>2.2999999999999998</v>
          </cell>
          <cell r="T208">
            <v>119.9</v>
          </cell>
          <cell r="U208">
            <v>2.4</v>
          </cell>
          <cell r="V208">
            <v>3.2</v>
          </cell>
          <cell r="W208">
            <v>15</v>
          </cell>
        </row>
        <row r="209">
          <cell r="K209">
            <v>418</v>
          </cell>
          <cell r="L209">
            <v>2254.1999999999998</v>
          </cell>
          <cell r="M209">
            <v>2225.9</v>
          </cell>
          <cell r="N209">
            <v>0</v>
          </cell>
          <cell r="O209">
            <v>2225.9</v>
          </cell>
          <cell r="P209">
            <v>156.30000000000001</v>
          </cell>
          <cell r="Q209">
            <v>16.5</v>
          </cell>
          <cell r="R209">
            <v>43.8</v>
          </cell>
          <cell r="S209">
            <v>6.1</v>
          </cell>
          <cell r="T209">
            <v>330.1</v>
          </cell>
          <cell r="U209">
            <v>0</v>
          </cell>
          <cell r="V209">
            <v>15.2</v>
          </cell>
          <cell r="W209">
            <v>34</v>
          </cell>
        </row>
        <row r="210">
          <cell r="K210">
            <v>419</v>
          </cell>
          <cell r="L210">
            <v>372.5</v>
          </cell>
          <cell r="M210">
            <v>374.5</v>
          </cell>
          <cell r="N210">
            <v>0</v>
          </cell>
          <cell r="O210">
            <v>374.5</v>
          </cell>
          <cell r="P210">
            <v>167.5</v>
          </cell>
          <cell r="Q210">
            <v>5</v>
          </cell>
          <cell r="R210">
            <v>7.5</v>
          </cell>
          <cell r="S210">
            <v>0</v>
          </cell>
          <cell r="T210">
            <v>57.5</v>
          </cell>
          <cell r="U210">
            <v>0</v>
          </cell>
          <cell r="V210">
            <v>1.9</v>
          </cell>
          <cell r="W210">
            <v>10</v>
          </cell>
        </row>
        <row r="211">
          <cell r="K211">
            <v>420</v>
          </cell>
          <cell r="L211">
            <v>607.29999999999995</v>
          </cell>
          <cell r="M211">
            <v>619.70000000000005</v>
          </cell>
          <cell r="N211">
            <v>0</v>
          </cell>
          <cell r="O211">
            <v>619.70000000000005</v>
          </cell>
          <cell r="P211">
            <v>127.3</v>
          </cell>
          <cell r="Q211">
            <v>0</v>
          </cell>
          <cell r="R211">
            <v>9.8000000000000007</v>
          </cell>
          <cell r="S211">
            <v>0</v>
          </cell>
          <cell r="T211">
            <v>113.5</v>
          </cell>
          <cell r="U211">
            <v>8.4</v>
          </cell>
          <cell r="V211">
            <v>2.1</v>
          </cell>
          <cell r="W211">
            <v>2.0999984741210938</v>
          </cell>
        </row>
        <row r="212">
          <cell r="K212">
            <v>421</v>
          </cell>
          <cell r="L212">
            <v>421</v>
          </cell>
          <cell r="M212">
            <v>428.5</v>
          </cell>
          <cell r="N212">
            <v>0</v>
          </cell>
          <cell r="O212">
            <v>428.5</v>
          </cell>
          <cell r="P212">
            <v>109</v>
          </cell>
          <cell r="Q212">
            <v>0</v>
          </cell>
          <cell r="R212">
            <v>7</v>
          </cell>
          <cell r="S212">
            <v>0</v>
          </cell>
          <cell r="T212">
            <v>49.2</v>
          </cell>
          <cell r="U212">
            <v>0</v>
          </cell>
          <cell r="V212">
            <v>2</v>
          </cell>
          <cell r="W212">
            <v>2</v>
          </cell>
        </row>
        <row r="213">
          <cell r="K213">
            <v>422</v>
          </cell>
          <cell r="L213">
            <v>240.5</v>
          </cell>
          <cell r="M213">
            <v>232.5</v>
          </cell>
          <cell r="N213">
            <v>0</v>
          </cell>
          <cell r="O213">
            <v>232.5</v>
          </cell>
          <cell r="P213">
            <v>459.8</v>
          </cell>
          <cell r="Q213">
            <v>0</v>
          </cell>
          <cell r="R213">
            <v>5.2</v>
          </cell>
          <cell r="S213">
            <v>0</v>
          </cell>
          <cell r="T213">
            <v>34.200000000000003</v>
          </cell>
          <cell r="U213">
            <v>0</v>
          </cell>
          <cell r="V213">
            <v>0.4</v>
          </cell>
          <cell r="W213">
            <v>0.39999985694885254</v>
          </cell>
        </row>
        <row r="214">
          <cell r="K214">
            <v>423</v>
          </cell>
          <cell r="L214">
            <v>395</v>
          </cell>
          <cell r="M214">
            <v>391</v>
          </cell>
          <cell r="N214">
            <v>0</v>
          </cell>
          <cell r="O214">
            <v>391</v>
          </cell>
          <cell r="P214">
            <v>156</v>
          </cell>
          <cell r="Q214">
            <v>5</v>
          </cell>
          <cell r="R214">
            <v>6.3</v>
          </cell>
          <cell r="S214">
            <v>0</v>
          </cell>
          <cell r="T214">
            <v>46.1</v>
          </cell>
          <cell r="U214">
            <v>0</v>
          </cell>
          <cell r="V214">
            <v>1.3</v>
          </cell>
          <cell r="W214">
            <v>10</v>
          </cell>
        </row>
        <row r="215">
          <cell r="K215">
            <v>426</v>
          </cell>
          <cell r="L215">
            <v>221.5</v>
          </cell>
          <cell r="M215">
            <v>212</v>
          </cell>
          <cell r="N215">
            <v>0</v>
          </cell>
          <cell r="O215">
            <v>212</v>
          </cell>
          <cell r="P215">
            <v>194.8</v>
          </cell>
          <cell r="Q215">
            <v>0</v>
          </cell>
          <cell r="R215">
            <v>6.2</v>
          </cell>
          <cell r="S215">
            <v>0</v>
          </cell>
          <cell r="T215">
            <v>38.299999999999997</v>
          </cell>
          <cell r="U215">
            <v>1.6</v>
          </cell>
          <cell r="V215">
            <v>0.8</v>
          </cell>
          <cell r="W215">
            <v>0.79999971389770508</v>
          </cell>
        </row>
        <row r="216">
          <cell r="K216">
            <v>428</v>
          </cell>
          <cell r="L216">
            <v>3019.3</v>
          </cell>
          <cell r="M216">
            <v>2984.1</v>
          </cell>
          <cell r="N216">
            <v>0</v>
          </cell>
          <cell r="O216">
            <v>2984.1</v>
          </cell>
          <cell r="P216">
            <v>190</v>
          </cell>
          <cell r="Q216">
            <v>15</v>
          </cell>
          <cell r="R216">
            <v>45</v>
          </cell>
          <cell r="S216">
            <v>171.8</v>
          </cell>
          <cell r="T216">
            <v>824.4</v>
          </cell>
          <cell r="U216">
            <v>189.8</v>
          </cell>
          <cell r="V216">
            <v>7.3</v>
          </cell>
          <cell r="W216">
            <v>30</v>
          </cell>
        </row>
        <row r="217">
          <cell r="K217">
            <v>429</v>
          </cell>
          <cell r="L217">
            <v>337</v>
          </cell>
          <cell r="M217">
            <v>324</v>
          </cell>
          <cell r="N217">
            <v>0</v>
          </cell>
          <cell r="O217">
            <v>324</v>
          </cell>
          <cell r="P217">
            <v>95</v>
          </cell>
          <cell r="Q217">
            <v>0</v>
          </cell>
          <cell r="R217">
            <v>2.4</v>
          </cell>
          <cell r="S217">
            <v>0</v>
          </cell>
          <cell r="T217">
            <v>42.9</v>
          </cell>
          <cell r="U217">
            <v>0</v>
          </cell>
          <cell r="V217">
            <v>1.4</v>
          </cell>
          <cell r="W217">
            <v>1.3999996185302734</v>
          </cell>
        </row>
        <row r="218">
          <cell r="K218">
            <v>430</v>
          </cell>
          <cell r="L218">
            <v>556.5</v>
          </cell>
          <cell r="M218">
            <v>563.20000000000005</v>
          </cell>
          <cell r="N218">
            <v>0</v>
          </cell>
          <cell r="O218">
            <v>563.20000000000005</v>
          </cell>
          <cell r="P218">
            <v>156.4</v>
          </cell>
          <cell r="Q218">
            <v>0</v>
          </cell>
          <cell r="R218">
            <v>13.3</v>
          </cell>
          <cell r="S218">
            <v>6.8</v>
          </cell>
          <cell r="T218">
            <v>149.1</v>
          </cell>
          <cell r="U218">
            <v>34.299999999999997</v>
          </cell>
          <cell r="V218">
            <v>1</v>
          </cell>
          <cell r="W218">
            <v>1</v>
          </cell>
        </row>
        <row r="219">
          <cell r="K219">
            <v>431</v>
          </cell>
          <cell r="L219">
            <v>624.5</v>
          </cell>
          <cell r="M219">
            <v>668.5</v>
          </cell>
          <cell r="N219">
            <v>0</v>
          </cell>
          <cell r="O219">
            <v>668.5</v>
          </cell>
          <cell r="P219">
            <v>292</v>
          </cell>
          <cell r="Q219">
            <v>15.5</v>
          </cell>
          <cell r="R219">
            <v>14.7</v>
          </cell>
          <cell r="S219">
            <v>0</v>
          </cell>
          <cell r="T219">
            <v>130.9</v>
          </cell>
          <cell r="U219">
            <v>14.1</v>
          </cell>
          <cell r="V219">
            <v>3</v>
          </cell>
          <cell r="W219">
            <v>40</v>
          </cell>
        </row>
        <row r="220">
          <cell r="K220">
            <v>432</v>
          </cell>
          <cell r="L220">
            <v>250.5</v>
          </cell>
          <cell r="M220">
            <v>267</v>
          </cell>
          <cell r="N220">
            <v>0</v>
          </cell>
          <cell r="O220">
            <v>267</v>
          </cell>
          <cell r="P220">
            <v>193.3</v>
          </cell>
          <cell r="Q220">
            <v>0</v>
          </cell>
          <cell r="R220">
            <v>8.5</v>
          </cell>
          <cell r="S220">
            <v>0</v>
          </cell>
          <cell r="T220">
            <v>23.3</v>
          </cell>
          <cell r="U220">
            <v>0</v>
          </cell>
          <cell r="V220">
            <v>0.6</v>
          </cell>
          <cell r="W220">
            <v>0.59999990463256836</v>
          </cell>
        </row>
        <row r="221">
          <cell r="K221">
            <v>434</v>
          </cell>
          <cell r="L221">
            <v>1013.1</v>
          </cell>
          <cell r="M221">
            <v>968.5</v>
          </cell>
          <cell r="N221">
            <v>0</v>
          </cell>
          <cell r="O221">
            <v>968.5</v>
          </cell>
          <cell r="P221">
            <v>201</v>
          </cell>
          <cell r="Q221">
            <v>10.5</v>
          </cell>
          <cell r="R221">
            <v>0</v>
          </cell>
          <cell r="S221">
            <v>0</v>
          </cell>
          <cell r="T221">
            <v>172.4</v>
          </cell>
          <cell r="U221">
            <v>5</v>
          </cell>
          <cell r="V221">
            <v>6</v>
          </cell>
          <cell r="W221">
            <v>24</v>
          </cell>
        </row>
        <row r="222">
          <cell r="K222">
            <v>435</v>
          </cell>
          <cell r="L222">
            <v>1479.8</v>
          </cell>
          <cell r="M222">
            <v>1524</v>
          </cell>
          <cell r="N222">
            <v>0</v>
          </cell>
          <cell r="O222">
            <v>1524</v>
          </cell>
          <cell r="P222">
            <v>101.5</v>
          </cell>
          <cell r="Q222">
            <v>0</v>
          </cell>
          <cell r="R222">
            <v>52.1</v>
          </cell>
          <cell r="S222">
            <v>1.9</v>
          </cell>
          <cell r="T222">
            <v>242.6</v>
          </cell>
          <cell r="U222">
            <v>0</v>
          </cell>
          <cell r="V222">
            <v>5.8</v>
          </cell>
          <cell r="W222">
            <v>5.7999992370605469</v>
          </cell>
        </row>
        <row r="223">
          <cell r="K223">
            <v>436</v>
          </cell>
          <cell r="L223">
            <v>751.5</v>
          </cell>
          <cell r="M223">
            <v>765.5</v>
          </cell>
          <cell r="N223">
            <v>0</v>
          </cell>
          <cell r="O223">
            <v>765.5</v>
          </cell>
          <cell r="P223">
            <v>168</v>
          </cell>
          <cell r="Q223">
            <v>9.5</v>
          </cell>
          <cell r="R223">
            <v>13</v>
          </cell>
          <cell r="S223">
            <v>0.4</v>
          </cell>
          <cell r="T223">
            <v>146.80000000000001</v>
          </cell>
          <cell r="U223">
            <v>14</v>
          </cell>
          <cell r="V223">
            <v>2.2000000000000002</v>
          </cell>
          <cell r="W223">
            <v>30</v>
          </cell>
        </row>
        <row r="224">
          <cell r="K224">
            <v>437</v>
          </cell>
          <cell r="L224">
            <v>5707</v>
          </cell>
          <cell r="M224">
            <v>5720</v>
          </cell>
          <cell r="N224">
            <v>0</v>
          </cell>
          <cell r="O224">
            <v>5720</v>
          </cell>
          <cell r="P224">
            <v>128</v>
          </cell>
          <cell r="Q224">
            <v>30</v>
          </cell>
          <cell r="R224">
            <v>43.7</v>
          </cell>
          <cell r="S224">
            <v>7.7</v>
          </cell>
          <cell r="T224">
            <v>691.8</v>
          </cell>
          <cell r="U224">
            <v>0</v>
          </cell>
          <cell r="V224">
            <v>7.5</v>
          </cell>
          <cell r="W224">
            <v>60</v>
          </cell>
        </row>
        <row r="225">
          <cell r="K225">
            <v>438</v>
          </cell>
          <cell r="L225">
            <v>388.5</v>
          </cell>
          <cell r="M225">
            <v>400</v>
          </cell>
          <cell r="N225">
            <v>0</v>
          </cell>
          <cell r="O225">
            <v>400</v>
          </cell>
          <cell r="P225">
            <v>490</v>
          </cell>
          <cell r="Q225">
            <v>0</v>
          </cell>
          <cell r="R225">
            <v>6.2</v>
          </cell>
          <cell r="S225">
            <v>0.3</v>
          </cell>
          <cell r="T225">
            <v>31</v>
          </cell>
          <cell r="U225">
            <v>0</v>
          </cell>
          <cell r="V225">
            <v>2.2999999999999998</v>
          </cell>
          <cell r="W225">
            <v>2.2999992370605469</v>
          </cell>
        </row>
        <row r="226">
          <cell r="K226">
            <v>439</v>
          </cell>
          <cell r="L226">
            <v>496</v>
          </cell>
          <cell r="M226">
            <v>500.4</v>
          </cell>
          <cell r="N226">
            <v>0</v>
          </cell>
          <cell r="O226">
            <v>500.4</v>
          </cell>
          <cell r="P226">
            <v>42</v>
          </cell>
          <cell r="Q226">
            <v>0</v>
          </cell>
          <cell r="R226">
            <v>14.1</v>
          </cell>
          <cell r="S226">
            <v>0</v>
          </cell>
          <cell r="T226">
            <v>67</v>
          </cell>
          <cell r="U226">
            <v>0</v>
          </cell>
          <cell r="V226">
            <v>1.6</v>
          </cell>
          <cell r="W226">
            <v>1.5999994277954102</v>
          </cell>
        </row>
        <row r="227">
          <cell r="K227">
            <v>440</v>
          </cell>
          <cell r="L227">
            <v>744</v>
          </cell>
          <cell r="M227">
            <v>753.5</v>
          </cell>
          <cell r="N227">
            <v>0</v>
          </cell>
          <cell r="O227">
            <v>753.5</v>
          </cell>
          <cell r="P227">
            <v>130</v>
          </cell>
          <cell r="Q227">
            <v>10</v>
          </cell>
          <cell r="R227">
            <v>27.2</v>
          </cell>
          <cell r="S227">
            <v>0.5</v>
          </cell>
          <cell r="T227">
            <v>138.6</v>
          </cell>
          <cell r="U227">
            <v>10.199999999999999</v>
          </cell>
          <cell r="V227">
            <v>1.5</v>
          </cell>
          <cell r="W227">
            <v>20</v>
          </cell>
        </row>
        <row r="228">
          <cell r="K228">
            <v>443</v>
          </cell>
          <cell r="L228">
            <v>6154.3</v>
          </cell>
          <cell r="M228">
            <v>6194.4</v>
          </cell>
          <cell r="N228">
            <v>0</v>
          </cell>
          <cell r="O228">
            <v>6194.4</v>
          </cell>
          <cell r="P228">
            <v>425.7</v>
          </cell>
          <cell r="Q228">
            <v>74.5</v>
          </cell>
          <cell r="R228">
            <v>123.4</v>
          </cell>
          <cell r="S228">
            <v>894.7</v>
          </cell>
          <cell r="T228">
            <v>2104.9</v>
          </cell>
          <cell r="U228">
            <v>484.7</v>
          </cell>
          <cell r="V228">
            <v>19.899999999999999</v>
          </cell>
          <cell r="W228">
            <v>149</v>
          </cell>
        </row>
        <row r="229">
          <cell r="K229">
            <v>444</v>
          </cell>
          <cell r="L229">
            <v>356.5</v>
          </cell>
          <cell r="M229">
            <v>325.89999999999998</v>
          </cell>
          <cell r="N229">
            <v>0</v>
          </cell>
          <cell r="O229">
            <v>325.89999999999998</v>
          </cell>
          <cell r="P229">
            <v>244.5</v>
          </cell>
          <cell r="Q229">
            <v>2.5</v>
          </cell>
          <cell r="R229">
            <v>3.3</v>
          </cell>
          <cell r="S229">
            <v>0.1</v>
          </cell>
          <cell r="T229">
            <v>45.1</v>
          </cell>
          <cell r="U229">
            <v>0</v>
          </cell>
          <cell r="V229">
            <v>1</v>
          </cell>
          <cell r="W229">
            <v>10</v>
          </cell>
        </row>
        <row r="230">
          <cell r="K230">
            <v>445</v>
          </cell>
          <cell r="L230">
            <v>1746.6</v>
          </cell>
          <cell r="M230">
            <v>1701.1</v>
          </cell>
          <cell r="N230">
            <v>0</v>
          </cell>
          <cell r="O230">
            <v>1701.1</v>
          </cell>
          <cell r="P230">
            <v>120</v>
          </cell>
          <cell r="Q230">
            <v>28</v>
          </cell>
          <cell r="R230">
            <v>46.1</v>
          </cell>
          <cell r="S230">
            <v>10.4</v>
          </cell>
          <cell r="T230">
            <v>547.70000000000005</v>
          </cell>
          <cell r="U230">
            <v>126.1</v>
          </cell>
          <cell r="V230">
            <v>6.7</v>
          </cell>
          <cell r="W230">
            <v>56</v>
          </cell>
        </row>
        <row r="231">
          <cell r="K231">
            <v>446</v>
          </cell>
          <cell r="L231">
            <v>1935.3</v>
          </cell>
          <cell r="M231">
            <v>1936.2</v>
          </cell>
          <cell r="N231">
            <v>0</v>
          </cell>
          <cell r="O231">
            <v>1936.2</v>
          </cell>
          <cell r="P231">
            <v>210.9</v>
          </cell>
          <cell r="Q231">
            <v>14</v>
          </cell>
          <cell r="R231">
            <v>23.8</v>
          </cell>
          <cell r="S231">
            <v>3.3</v>
          </cell>
          <cell r="T231">
            <v>477</v>
          </cell>
          <cell r="U231">
            <v>109.8</v>
          </cell>
          <cell r="V231">
            <v>4.5</v>
          </cell>
          <cell r="W231">
            <v>28</v>
          </cell>
        </row>
        <row r="232">
          <cell r="K232">
            <v>447</v>
          </cell>
          <cell r="L232">
            <v>823.5</v>
          </cell>
          <cell r="M232">
            <v>799.4</v>
          </cell>
          <cell r="N232">
            <v>0</v>
          </cell>
          <cell r="O232">
            <v>799.4</v>
          </cell>
          <cell r="P232">
            <v>140</v>
          </cell>
          <cell r="Q232">
            <v>10</v>
          </cell>
          <cell r="R232">
            <v>9.8000000000000007</v>
          </cell>
          <cell r="S232">
            <v>0</v>
          </cell>
          <cell r="T232">
            <v>196.1</v>
          </cell>
          <cell r="U232">
            <v>45.2</v>
          </cell>
          <cell r="V232">
            <v>2.5</v>
          </cell>
          <cell r="W232">
            <v>24</v>
          </cell>
        </row>
        <row r="233">
          <cell r="K233">
            <v>448</v>
          </cell>
          <cell r="L233">
            <v>399.3</v>
          </cell>
          <cell r="M233">
            <v>404.3</v>
          </cell>
          <cell r="N233">
            <v>0</v>
          </cell>
          <cell r="O233">
            <v>404.3</v>
          </cell>
          <cell r="P233">
            <v>144</v>
          </cell>
          <cell r="Q233">
            <v>8</v>
          </cell>
          <cell r="R233">
            <v>10.7</v>
          </cell>
          <cell r="S233">
            <v>0</v>
          </cell>
          <cell r="T233">
            <v>40.1</v>
          </cell>
          <cell r="U233">
            <v>0</v>
          </cell>
          <cell r="V233">
            <v>1.8</v>
          </cell>
          <cell r="W233">
            <v>18</v>
          </cell>
        </row>
        <row r="234">
          <cell r="K234">
            <v>449</v>
          </cell>
          <cell r="L234">
            <v>657.9</v>
          </cell>
          <cell r="M234">
            <v>652.70000000000005</v>
          </cell>
          <cell r="N234">
            <v>0</v>
          </cell>
          <cell r="O234">
            <v>652.70000000000005</v>
          </cell>
          <cell r="P234">
            <v>117</v>
          </cell>
          <cell r="Q234">
            <v>0</v>
          </cell>
          <cell r="R234">
            <v>16.2</v>
          </cell>
          <cell r="S234">
            <v>0</v>
          </cell>
          <cell r="T234">
            <v>83</v>
          </cell>
          <cell r="U234">
            <v>0</v>
          </cell>
          <cell r="V234">
            <v>3.5</v>
          </cell>
          <cell r="W234">
            <v>3.5</v>
          </cell>
        </row>
        <row r="235">
          <cell r="K235">
            <v>450</v>
          </cell>
          <cell r="L235">
            <v>3435.3</v>
          </cell>
          <cell r="M235">
            <v>3464.1</v>
          </cell>
          <cell r="N235">
            <v>0</v>
          </cell>
          <cell r="O235">
            <v>3464.1</v>
          </cell>
          <cell r="P235">
            <v>140</v>
          </cell>
          <cell r="Q235">
            <v>0</v>
          </cell>
          <cell r="R235">
            <v>41.9</v>
          </cell>
          <cell r="S235">
            <v>19</v>
          </cell>
          <cell r="T235">
            <v>472.9</v>
          </cell>
          <cell r="U235">
            <v>0</v>
          </cell>
          <cell r="V235">
            <v>12.5</v>
          </cell>
          <cell r="W235">
            <v>12.5</v>
          </cell>
        </row>
        <row r="236">
          <cell r="K236">
            <v>452</v>
          </cell>
          <cell r="L236">
            <v>437.5</v>
          </cell>
          <cell r="M236">
            <v>419.1</v>
          </cell>
          <cell r="N236">
            <v>0</v>
          </cell>
          <cell r="O236">
            <v>419.1</v>
          </cell>
          <cell r="P236">
            <v>690</v>
          </cell>
          <cell r="Q236">
            <v>6</v>
          </cell>
          <cell r="R236">
            <v>7.6</v>
          </cell>
          <cell r="S236">
            <v>39</v>
          </cell>
          <cell r="T236">
            <v>91.2</v>
          </cell>
          <cell r="U236">
            <v>14.1</v>
          </cell>
          <cell r="V236">
            <v>1.8</v>
          </cell>
          <cell r="W236">
            <v>30</v>
          </cell>
        </row>
        <row r="237">
          <cell r="K237">
            <v>453</v>
          </cell>
          <cell r="L237">
            <v>3462.6</v>
          </cell>
          <cell r="M237">
            <v>3444.8</v>
          </cell>
          <cell r="N237">
            <v>27.7</v>
          </cell>
          <cell r="O237">
            <v>3472.5</v>
          </cell>
          <cell r="P237">
            <v>17</v>
          </cell>
          <cell r="Q237">
            <v>59</v>
          </cell>
          <cell r="R237">
            <v>46.7</v>
          </cell>
          <cell r="S237">
            <v>5</v>
          </cell>
          <cell r="T237">
            <v>926.6</v>
          </cell>
          <cell r="U237">
            <v>213.4</v>
          </cell>
          <cell r="V237">
            <v>13.7</v>
          </cell>
          <cell r="W237">
            <v>144</v>
          </cell>
        </row>
        <row r="238">
          <cell r="K238">
            <v>454</v>
          </cell>
          <cell r="L238">
            <v>310.5</v>
          </cell>
          <cell r="M238">
            <v>306.5</v>
          </cell>
          <cell r="N238">
            <v>0</v>
          </cell>
          <cell r="O238">
            <v>306.5</v>
          </cell>
          <cell r="P238">
            <v>74</v>
          </cell>
          <cell r="Q238">
            <v>4</v>
          </cell>
          <cell r="R238">
            <v>6.1</v>
          </cell>
          <cell r="S238">
            <v>0</v>
          </cell>
          <cell r="T238">
            <v>56.1</v>
          </cell>
          <cell r="U238">
            <v>3.5</v>
          </cell>
          <cell r="V238">
            <v>0.7</v>
          </cell>
          <cell r="W238">
            <v>12</v>
          </cell>
        </row>
        <row r="239">
          <cell r="K239">
            <v>456</v>
          </cell>
          <cell r="L239">
            <v>289.8</v>
          </cell>
          <cell r="M239">
            <v>278</v>
          </cell>
          <cell r="N239">
            <v>0</v>
          </cell>
          <cell r="O239">
            <v>278</v>
          </cell>
          <cell r="P239">
            <v>133</v>
          </cell>
          <cell r="Q239">
            <v>0</v>
          </cell>
          <cell r="R239">
            <v>8.4</v>
          </cell>
          <cell r="S239">
            <v>0</v>
          </cell>
          <cell r="T239">
            <v>73.900000000000006</v>
          </cell>
          <cell r="U239">
            <v>17</v>
          </cell>
          <cell r="V239">
            <v>0.2</v>
          </cell>
          <cell r="W239">
            <v>0.19999992847442627</v>
          </cell>
        </row>
        <row r="240">
          <cell r="K240">
            <v>457</v>
          </cell>
          <cell r="L240">
            <v>7003.7</v>
          </cell>
          <cell r="M240">
            <v>6981.1</v>
          </cell>
          <cell r="N240">
            <v>0</v>
          </cell>
          <cell r="O240">
            <v>6981.1</v>
          </cell>
          <cell r="P240">
            <v>928</v>
          </cell>
          <cell r="Q240">
            <v>97</v>
          </cell>
          <cell r="R240">
            <v>135.9</v>
          </cell>
          <cell r="S240">
            <v>602.79999999999995</v>
          </cell>
          <cell r="T240">
            <v>1968.1</v>
          </cell>
          <cell r="U240">
            <v>453.2</v>
          </cell>
          <cell r="V240">
            <v>20</v>
          </cell>
          <cell r="W240">
            <v>204</v>
          </cell>
        </row>
        <row r="241">
          <cell r="K241">
            <v>458</v>
          </cell>
          <cell r="L241">
            <v>1948.8</v>
          </cell>
          <cell r="M241">
            <v>2030.2</v>
          </cell>
          <cell r="N241">
            <v>0</v>
          </cell>
          <cell r="O241">
            <v>2030.2</v>
          </cell>
          <cell r="P241">
            <v>89.6</v>
          </cell>
          <cell r="Q241">
            <v>0</v>
          </cell>
          <cell r="R241">
            <v>29.8</v>
          </cell>
          <cell r="S241">
            <v>1.6</v>
          </cell>
          <cell r="T241">
            <v>152.30000000000001</v>
          </cell>
          <cell r="U241">
            <v>0</v>
          </cell>
          <cell r="V241">
            <v>5.8</v>
          </cell>
          <cell r="W241">
            <v>5.7999992370605469</v>
          </cell>
        </row>
        <row r="242">
          <cell r="K242">
            <v>459</v>
          </cell>
          <cell r="L242">
            <v>241.9</v>
          </cell>
          <cell r="M242">
            <v>225.7</v>
          </cell>
          <cell r="N242">
            <v>0</v>
          </cell>
          <cell r="O242">
            <v>225.7</v>
          </cell>
          <cell r="P242">
            <v>358.2</v>
          </cell>
          <cell r="Q242">
            <v>3</v>
          </cell>
          <cell r="R242">
            <v>3.9</v>
          </cell>
          <cell r="S242">
            <v>0.2</v>
          </cell>
          <cell r="T242">
            <v>52.9</v>
          </cell>
          <cell r="U242">
            <v>10.1</v>
          </cell>
          <cell r="V242">
            <v>1.2</v>
          </cell>
          <cell r="W242">
            <v>12</v>
          </cell>
        </row>
        <row r="243">
          <cell r="K243">
            <v>460</v>
          </cell>
          <cell r="L243">
            <v>817.8</v>
          </cell>
          <cell r="M243">
            <v>794</v>
          </cell>
          <cell r="N243">
            <v>0</v>
          </cell>
          <cell r="O243">
            <v>794</v>
          </cell>
          <cell r="P243">
            <v>60</v>
          </cell>
          <cell r="Q243">
            <v>0</v>
          </cell>
          <cell r="R243">
            <v>25.2</v>
          </cell>
          <cell r="S243">
            <v>3.4</v>
          </cell>
          <cell r="T243">
            <v>66.599999999999994</v>
          </cell>
          <cell r="U243">
            <v>0</v>
          </cell>
          <cell r="V243">
            <v>2.5</v>
          </cell>
          <cell r="W243">
            <v>2.5</v>
          </cell>
        </row>
        <row r="244">
          <cell r="K244">
            <v>461</v>
          </cell>
          <cell r="L244">
            <v>687.5</v>
          </cell>
          <cell r="M244">
            <v>663.5</v>
          </cell>
          <cell r="N244">
            <v>0</v>
          </cell>
          <cell r="O244">
            <v>663.5</v>
          </cell>
          <cell r="P244">
            <v>119</v>
          </cell>
          <cell r="Q244">
            <v>8</v>
          </cell>
          <cell r="R244">
            <v>13.5</v>
          </cell>
          <cell r="S244">
            <v>0</v>
          </cell>
          <cell r="T244">
            <v>159.1</v>
          </cell>
          <cell r="U244">
            <v>36.6</v>
          </cell>
          <cell r="V244">
            <v>1.4</v>
          </cell>
          <cell r="W244">
            <v>16</v>
          </cell>
        </row>
        <row r="245">
          <cell r="K245">
            <v>462</v>
          </cell>
          <cell r="L245">
            <v>324.89999999999998</v>
          </cell>
          <cell r="M245">
            <v>313</v>
          </cell>
          <cell r="N245">
            <v>0</v>
          </cell>
          <cell r="O245">
            <v>313</v>
          </cell>
          <cell r="P245">
            <v>308.89999999999998</v>
          </cell>
          <cell r="Q245">
            <v>0</v>
          </cell>
          <cell r="R245">
            <v>6.7</v>
          </cell>
          <cell r="S245">
            <v>0</v>
          </cell>
          <cell r="T245">
            <v>70.7</v>
          </cell>
          <cell r="U245">
            <v>13.8</v>
          </cell>
          <cell r="V245">
            <v>0.5</v>
          </cell>
          <cell r="W245">
            <v>0.5</v>
          </cell>
        </row>
        <row r="246">
          <cell r="K246">
            <v>463</v>
          </cell>
          <cell r="L246">
            <v>356</v>
          </cell>
          <cell r="M246">
            <v>340</v>
          </cell>
          <cell r="N246">
            <v>0</v>
          </cell>
          <cell r="O246">
            <v>340</v>
          </cell>
          <cell r="P246">
            <v>140</v>
          </cell>
          <cell r="Q246">
            <v>0</v>
          </cell>
          <cell r="R246">
            <v>7.7</v>
          </cell>
          <cell r="S246">
            <v>0</v>
          </cell>
          <cell r="T246">
            <v>63.8</v>
          </cell>
          <cell r="U246">
            <v>4.2</v>
          </cell>
          <cell r="V246">
            <v>1.7</v>
          </cell>
          <cell r="W246">
            <v>4</v>
          </cell>
        </row>
        <row r="247">
          <cell r="K247">
            <v>464</v>
          </cell>
          <cell r="L247">
            <v>1851.6</v>
          </cell>
          <cell r="M247">
            <v>1861.6</v>
          </cell>
          <cell r="N247">
            <v>0</v>
          </cell>
          <cell r="O247">
            <v>1861.6</v>
          </cell>
          <cell r="P247">
            <v>142</v>
          </cell>
          <cell r="Q247">
            <v>0</v>
          </cell>
          <cell r="R247">
            <v>44.2</v>
          </cell>
          <cell r="S247">
            <v>0</v>
          </cell>
          <cell r="T247">
            <v>229.8</v>
          </cell>
          <cell r="U247">
            <v>0</v>
          </cell>
          <cell r="V247">
            <v>6.9</v>
          </cell>
          <cell r="W247">
            <v>6.8999977111816406</v>
          </cell>
        </row>
        <row r="248">
          <cell r="K248">
            <v>465</v>
          </cell>
          <cell r="L248">
            <v>2287.6999999999998</v>
          </cell>
          <cell r="M248">
            <v>2208.6999999999998</v>
          </cell>
          <cell r="N248">
            <v>0</v>
          </cell>
          <cell r="O248">
            <v>2208.6999999999998</v>
          </cell>
          <cell r="P248">
            <v>262</v>
          </cell>
          <cell r="Q248">
            <v>15</v>
          </cell>
          <cell r="R248">
            <v>54.8</v>
          </cell>
          <cell r="S248">
            <v>9.4</v>
          </cell>
          <cell r="T248">
            <v>514.4</v>
          </cell>
          <cell r="U248">
            <v>110.5</v>
          </cell>
          <cell r="V248">
            <v>5.6</v>
          </cell>
          <cell r="W248">
            <v>30</v>
          </cell>
        </row>
        <row r="249">
          <cell r="K249">
            <v>466</v>
          </cell>
          <cell r="L249">
            <v>853.4</v>
          </cell>
          <cell r="M249">
            <v>871.5</v>
          </cell>
          <cell r="N249">
            <v>0</v>
          </cell>
          <cell r="O249">
            <v>871.5</v>
          </cell>
          <cell r="P249">
            <v>756</v>
          </cell>
          <cell r="Q249">
            <v>14.5</v>
          </cell>
          <cell r="R249">
            <v>6.8</v>
          </cell>
          <cell r="S249">
            <v>36.5</v>
          </cell>
          <cell r="T249">
            <v>160.1</v>
          </cell>
          <cell r="U249">
            <v>11.3</v>
          </cell>
          <cell r="V249">
            <v>2.2999999999999998</v>
          </cell>
          <cell r="W249">
            <v>30</v>
          </cell>
        </row>
        <row r="250">
          <cell r="K250">
            <v>467</v>
          </cell>
          <cell r="L250">
            <v>378</v>
          </cell>
          <cell r="M250">
            <v>391</v>
          </cell>
          <cell r="N250">
            <v>0</v>
          </cell>
          <cell r="O250">
            <v>391</v>
          </cell>
          <cell r="P250">
            <v>775.3</v>
          </cell>
          <cell r="Q250">
            <v>8</v>
          </cell>
          <cell r="R250">
            <v>7.6</v>
          </cell>
          <cell r="S250">
            <v>47.9</v>
          </cell>
          <cell r="T250">
            <v>85.3</v>
          </cell>
          <cell r="U250">
            <v>15.6</v>
          </cell>
          <cell r="V250">
            <v>1.1000000000000001</v>
          </cell>
          <cell r="W250">
            <v>30</v>
          </cell>
        </row>
        <row r="251">
          <cell r="K251">
            <v>468</v>
          </cell>
          <cell r="L251">
            <v>71</v>
          </cell>
          <cell r="M251">
            <v>79.5</v>
          </cell>
          <cell r="N251">
            <v>0</v>
          </cell>
          <cell r="O251">
            <v>79.5</v>
          </cell>
          <cell r="P251">
            <v>203.3</v>
          </cell>
          <cell r="Q251">
            <v>0</v>
          </cell>
          <cell r="R251">
            <v>0</v>
          </cell>
          <cell r="S251">
            <v>1.7</v>
          </cell>
          <cell r="T251">
            <v>22.3</v>
          </cell>
          <cell r="U251">
            <v>5.0999999999999996</v>
          </cell>
          <cell r="V251">
            <v>0.2</v>
          </cell>
          <cell r="W251">
            <v>0.19999992847442627</v>
          </cell>
        </row>
        <row r="252">
          <cell r="K252">
            <v>469</v>
          </cell>
          <cell r="L252">
            <v>2576</v>
          </cell>
          <cell r="M252">
            <v>2557.1</v>
          </cell>
          <cell r="N252">
            <v>0</v>
          </cell>
          <cell r="O252">
            <v>2557.1</v>
          </cell>
          <cell r="P252">
            <v>49</v>
          </cell>
          <cell r="Q252">
            <v>0</v>
          </cell>
          <cell r="R252">
            <v>15.7</v>
          </cell>
          <cell r="S252">
            <v>4</v>
          </cell>
          <cell r="T252">
            <v>258.10000000000002</v>
          </cell>
          <cell r="U252">
            <v>0</v>
          </cell>
          <cell r="V252">
            <v>8.4</v>
          </cell>
          <cell r="W252">
            <v>8.399993896484375</v>
          </cell>
        </row>
        <row r="253">
          <cell r="K253">
            <v>470</v>
          </cell>
          <cell r="L253">
            <v>2582.8000000000002</v>
          </cell>
          <cell r="M253">
            <v>2590.5</v>
          </cell>
          <cell r="N253">
            <v>0</v>
          </cell>
          <cell r="O253">
            <v>2590.5</v>
          </cell>
          <cell r="P253">
            <v>200</v>
          </cell>
          <cell r="Q253">
            <v>54.5</v>
          </cell>
          <cell r="R253">
            <v>54.4</v>
          </cell>
          <cell r="S253">
            <v>57.8</v>
          </cell>
          <cell r="T253">
            <v>767</v>
          </cell>
          <cell r="U253">
            <v>176.6</v>
          </cell>
          <cell r="V253">
            <v>6</v>
          </cell>
          <cell r="W253">
            <v>115</v>
          </cell>
        </row>
        <row r="254">
          <cell r="K254">
            <v>471</v>
          </cell>
          <cell r="L254">
            <v>157.19999999999999</v>
          </cell>
          <cell r="M254">
            <v>146.80000000000001</v>
          </cell>
          <cell r="N254">
            <v>0</v>
          </cell>
          <cell r="O254">
            <v>146.80000000000001</v>
          </cell>
          <cell r="P254">
            <v>213</v>
          </cell>
          <cell r="Q254">
            <v>0</v>
          </cell>
          <cell r="R254">
            <v>0</v>
          </cell>
          <cell r="S254">
            <v>0</v>
          </cell>
          <cell r="T254">
            <v>34.700000000000003</v>
          </cell>
          <cell r="U254">
            <v>7.1</v>
          </cell>
          <cell r="V254">
            <v>0.5</v>
          </cell>
          <cell r="W254">
            <v>0.5</v>
          </cell>
        </row>
        <row r="255">
          <cell r="K255">
            <v>473</v>
          </cell>
          <cell r="L255">
            <v>1024</v>
          </cell>
          <cell r="M255">
            <v>1020</v>
          </cell>
          <cell r="N255">
            <v>30</v>
          </cell>
          <cell r="O255">
            <v>1050</v>
          </cell>
          <cell r="P255">
            <v>550</v>
          </cell>
          <cell r="Q255">
            <v>0</v>
          </cell>
          <cell r="R255">
            <v>29.2</v>
          </cell>
          <cell r="S255">
            <v>0.1</v>
          </cell>
          <cell r="T255">
            <v>170.1</v>
          </cell>
          <cell r="U255">
            <v>0</v>
          </cell>
          <cell r="V255">
            <v>3.3</v>
          </cell>
          <cell r="W255">
            <v>3.2999992370605469</v>
          </cell>
        </row>
        <row r="256">
          <cell r="K256">
            <v>474</v>
          </cell>
          <cell r="L256">
            <v>118</v>
          </cell>
          <cell r="M256">
            <v>105</v>
          </cell>
          <cell r="N256">
            <v>0</v>
          </cell>
          <cell r="O256">
            <v>105</v>
          </cell>
          <cell r="P256">
            <v>234.9</v>
          </cell>
          <cell r="Q256">
            <v>0</v>
          </cell>
          <cell r="R256">
            <v>2.9</v>
          </cell>
          <cell r="S256">
            <v>0</v>
          </cell>
          <cell r="T256">
            <v>13.2</v>
          </cell>
          <cell r="U256">
            <v>0</v>
          </cell>
          <cell r="V256">
            <v>0.2</v>
          </cell>
          <cell r="W256">
            <v>0.19999992847442627</v>
          </cell>
        </row>
        <row r="257">
          <cell r="K257">
            <v>475</v>
          </cell>
          <cell r="L257">
            <v>7505.5</v>
          </cell>
          <cell r="M257">
            <v>7570.6</v>
          </cell>
          <cell r="N257">
            <v>502</v>
          </cell>
          <cell r="O257">
            <v>8072.6</v>
          </cell>
          <cell r="P257">
            <v>262</v>
          </cell>
          <cell r="Q257">
            <v>24</v>
          </cell>
          <cell r="R257">
            <v>72.5</v>
          </cell>
          <cell r="S257">
            <v>115.1</v>
          </cell>
          <cell r="T257">
            <v>1591.9</v>
          </cell>
          <cell r="U257">
            <v>144.19999999999999</v>
          </cell>
          <cell r="V257">
            <v>36.299999999999997</v>
          </cell>
          <cell r="W257">
            <v>48</v>
          </cell>
        </row>
        <row r="258">
          <cell r="K258">
            <v>476</v>
          </cell>
          <cell r="L258">
            <v>137.69999999999999</v>
          </cell>
          <cell r="M258">
            <v>106.5</v>
          </cell>
          <cell r="N258">
            <v>0</v>
          </cell>
          <cell r="O258">
            <v>106.5</v>
          </cell>
          <cell r="P258">
            <v>200</v>
          </cell>
          <cell r="Q258">
            <v>3</v>
          </cell>
          <cell r="R258">
            <v>2.8</v>
          </cell>
          <cell r="S258">
            <v>16.100000000000001</v>
          </cell>
          <cell r="T258">
            <v>15.5</v>
          </cell>
          <cell r="U258">
            <v>0</v>
          </cell>
          <cell r="V258">
            <v>0.3</v>
          </cell>
          <cell r="W258">
            <v>12</v>
          </cell>
        </row>
        <row r="259">
          <cell r="K259">
            <v>477</v>
          </cell>
          <cell r="L259">
            <v>235</v>
          </cell>
          <cell r="M259">
            <v>221</v>
          </cell>
          <cell r="N259">
            <v>0</v>
          </cell>
          <cell r="O259">
            <v>221</v>
          </cell>
          <cell r="P259">
            <v>267</v>
          </cell>
          <cell r="Q259">
            <v>3</v>
          </cell>
          <cell r="R259">
            <v>0</v>
          </cell>
          <cell r="S259">
            <v>12.1</v>
          </cell>
          <cell r="T259">
            <v>32.799999999999997</v>
          </cell>
          <cell r="U259">
            <v>0</v>
          </cell>
          <cell r="V259">
            <v>1.4</v>
          </cell>
          <cell r="W259">
            <v>13</v>
          </cell>
        </row>
        <row r="260">
          <cell r="K260">
            <v>479</v>
          </cell>
          <cell r="L260">
            <v>201</v>
          </cell>
          <cell r="M260">
            <v>204.5</v>
          </cell>
          <cell r="N260">
            <v>0</v>
          </cell>
          <cell r="O260">
            <v>204.5</v>
          </cell>
          <cell r="P260">
            <v>177</v>
          </cell>
          <cell r="Q260">
            <v>3</v>
          </cell>
          <cell r="R260">
            <v>5.5</v>
          </cell>
          <cell r="S260">
            <v>0</v>
          </cell>
          <cell r="T260">
            <v>41.5</v>
          </cell>
          <cell r="U260">
            <v>5.7</v>
          </cell>
          <cell r="V260">
            <v>0.8</v>
          </cell>
          <cell r="W260">
            <v>10</v>
          </cell>
        </row>
        <row r="261">
          <cell r="K261">
            <v>480</v>
          </cell>
          <cell r="L261">
            <v>4512.3</v>
          </cell>
          <cell r="M261">
            <v>4536.1000000000004</v>
          </cell>
          <cell r="N261">
            <v>0</v>
          </cell>
          <cell r="O261">
            <v>4536.1000000000004</v>
          </cell>
          <cell r="P261">
            <v>205</v>
          </cell>
          <cell r="Q261">
            <v>85</v>
          </cell>
          <cell r="R261">
            <v>46.8</v>
          </cell>
          <cell r="S261">
            <v>674.8</v>
          </cell>
          <cell r="T261">
            <v>1489.3</v>
          </cell>
          <cell r="U261">
            <v>342.9</v>
          </cell>
          <cell r="V261">
            <v>14.8</v>
          </cell>
          <cell r="W261">
            <v>170</v>
          </cell>
        </row>
        <row r="262">
          <cell r="K262">
            <v>481</v>
          </cell>
          <cell r="L262">
            <v>318.5</v>
          </cell>
          <cell r="M262">
            <v>306</v>
          </cell>
          <cell r="N262">
            <v>3.5</v>
          </cell>
          <cell r="O262">
            <v>309.5</v>
          </cell>
          <cell r="P262">
            <v>303.8</v>
          </cell>
          <cell r="Q262">
            <v>6</v>
          </cell>
          <cell r="R262">
            <v>12.6</v>
          </cell>
          <cell r="S262">
            <v>0</v>
          </cell>
          <cell r="T262">
            <v>57</v>
          </cell>
          <cell r="U262">
            <v>1.6</v>
          </cell>
          <cell r="V262">
            <v>1.2</v>
          </cell>
          <cell r="W262">
            <v>12</v>
          </cell>
        </row>
        <row r="263">
          <cell r="K263">
            <v>482</v>
          </cell>
          <cell r="L263">
            <v>237.5</v>
          </cell>
          <cell r="M263">
            <v>242.5</v>
          </cell>
          <cell r="N263">
            <v>0</v>
          </cell>
          <cell r="O263">
            <v>242.5</v>
          </cell>
          <cell r="P263">
            <v>619.5</v>
          </cell>
          <cell r="Q263">
            <v>2.5</v>
          </cell>
          <cell r="R263">
            <v>2.5</v>
          </cell>
          <cell r="S263">
            <v>0</v>
          </cell>
          <cell r="T263">
            <v>36.9</v>
          </cell>
          <cell r="U263">
            <v>0</v>
          </cell>
          <cell r="V263">
            <v>0.7</v>
          </cell>
          <cell r="W263">
            <v>10</v>
          </cell>
        </row>
        <row r="264">
          <cell r="K264">
            <v>483</v>
          </cell>
          <cell r="L264">
            <v>656.6</v>
          </cell>
          <cell r="M264">
            <v>659.5</v>
          </cell>
          <cell r="N264">
            <v>0</v>
          </cell>
          <cell r="O264">
            <v>659.5</v>
          </cell>
          <cell r="P264">
            <v>541</v>
          </cell>
          <cell r="Q264">
            <v>16</v>
          </cell>
          <cell r="R264">
            <v>3.7</v>
          </cell>
          <cell r="S264">
            <v>166</v>
          </cell>
          <cell r="T264">
            <v>199.3</v>
          </cell>
          <cell r="U264">
            <v>45.9</v>
          </cell>
          <cell r="V264">
            <v>1.5</v>
          </cell>
          <cell r="W264">
            <v>40</v>
          </cell>
        </row>
        <row r="265">
          <cell r="K265">
            <v>484</v>
          </cell>
          <cell r="L265">
            <v>676.4</v>
          </cell>
          <cell r="M265">
            <v>648.20000000000005</v>
          </cell>
          <cell r="N265">
            <v>0</v>
          </cell>
          <cell r="O265">
            <v>648.20000000000005</v>
          </cell>
          <cell r="P265">
            <v>402</v>
          </cell>
          <cell r="Q265">
            <v>7.5</v>
          </cell>
          <cell r="R265">
            <v>7.6</v>
          </cell>
          <cell r="S265">
            <v>0</v>
          </cell>
          <cell r="T265">
            <v>135.4</v>
          </cell>
          <cell r="U265">
            <v>17.5</v>
          </cell>
          <cell r="V265">
            <v>2.5</v>
          </cell>
          <cell r="W265">
            <v>20</v>
          </cell>
        </row>
        <row r="266">
          <cell r="K266">
            <v>487</v>
          </cell>
          <cell r="L266">
            <v>446.5</v>
          </cell>
          <cell r="M266">
            <v>426</v>
          </cell>
          <cell r="N266">
            <v>10</v>
          </cell>
          <cell r="O266">
            <v>436</v>
          </cell>
          <cell r="P266">
            <v>93.7</v>
          </cell>
          <cell r="Q266">
            <v>5.5</v>
          </cell>
          <cell r="R266">
            <v>7.3</v>
          </cell>
          <cell r="S266">
            <v>0</v>
          </cell>
          <cell r="T266">
            <v>106.7</v>
          </cell>
          <cell r="U266">
            <v>24.6</v>
          </cell>
          <cell r="V266">
            <v>0.7</v>
          </cell>
          <cell r="W266">
            <v>13</v>
          </cell>
        </row>
        <row r="267">
          <cell r="K267">
            <v>489</v>
          </cell>
          <cell r="L267">
            <v>2804.4</v>
          </cell>
          <cell r="M267">
            <v>2761.2</v>
          </cell>
          <cell r="N267">
            <v>0</v>
          </cell>
          <cell r="O267">
            <v>2761.2</v>
          </cell>
          <cell r="P267">
            <v>380.5</v>
          </cell>
          <cell r="Q267">
            <v>19</v>
          </cell>
          <cell r="R267">
            <v>40.1</v>
          </cell>
          <cell r="S267">
            <v>36.200000000000003</v>
          </cell>
          <cell r="T267">
            <v>415</v>
          </cell>
          <cell r="U267">
            <v>0</v>
          </cell>
          <cell r="V267">
            <v>7.2</v>
          </cell>
          <cell r="W267">
            <v>40</v>
          </cell>
        </row>
        <row r="268">
          <cell r="K268">
            <v>490</v>
          </cell>
          <cell r="L268">
            <v>1900.1</v>
          </cell>
          <cell r="M268">
            <v>1849.6</v>
          </cell>
          <cell r="N268">
            <v>0</v>
          </cell>
          <cell r="O268">
            <v>1849.6</v>
          </cell>
          <cell r="P268">
            <v>128</v>
          </cell>
          <cell r="Q268">
            <v>15</v>
          </cell>
          <cell r="R268">
            <v>24.1</v>
          </cell>
          <cell r="S268">
            <v>0.4</v>
          </cell>
          <cell r="T268">
            <v>395.4</v>
          </cell>
          <cell r="U268">
            <v>62.5</v>
          </cell>
          <cell r="V268">
            <v>4.7</v>
          </cell>
          <cell r="W268">
            <v>30</v>
          </cell>
        </row>
        <row r="269">
          <cell r="K269">
            <v>491</v>
          </cell>
          <cell r="L269">
            <v>1522.8</v>
          </cell>
          <cell r="M269">
            <v>1571.7</v>
          </cell>
          <cell r="N269">
            <v>0</v>
          </cell>
          <cell r="O269">
            <v>1571.7</v>
          </cell>
          <cell r="P269">
            <v>53</v>
          </cell>
          <cell r="Q269">
            <v>0</v>
          </cell>
          <cell r="R269">
            <v>42.2</v>
          </cell>
          <cell r="S269">
            <v>1.4</v>
          </cell>
          <cell r="T269">
            <v>210.7</v>
          </cell>
          <cell r="U269">
            <v>0</v>
          </cell>
          <cell r="V269">
            <v>5.0999999999999996</v>
          </cell>
          <cell r="W269">
            <v>5.0999984741210938</v>
          </cell>
        </row>
        <row r="270">
          <cell r="K270">
            <v>492</v>
          </cell>
          <cell r="L270">
            <v>255.3</v>
          </cell>
          <cell r="M270">
            <v>264.89999999999998</v>
          </cell>
          <cell r="N270">
            <v>0</v>
          </cell>
          <cell r="O270">
            <v>264.89999999999998</v>
          </cell>
          <cell r="P270">
            <v>389</v>
          </cell>
          <cell r="Q270">
            <v>0</v>
          </cell>
          <cell r="R270">
            <v>8.8000000000000007</v>
          </cell>
          <cell r="S270">
            <v>0</v>
          </cell>
          <cell r="T270">
            <v>41.5</v>
          </cell>
          <cell r="U270">
            <v>0</v>
          </cell>
          <cell r="V270">
            <v>0.6</v>
          </cell>
          <cell r="W270">
            <v>0.59999990463256836</v>
          </cell>
        </row>
        <row r="271">
          <cell r="K271">
            <v>493</v>
          </cell>
          <cell r="L271">
            <v>994.5</v>
          </cell>
          <cell r="M271">
            <v>972.5</v>
          </cell>
          <cell r="N271">
            <v>0</v>
          </cell>
          <cell r="O271">
            <v>972.5</v>
          </cell>
          <cell r="P271">
            <v>354</v>
          </cell>
          <cell r="Q271">
            <v>15</v>
          </cell>
          <cell r="R271">
            <v>21.2</v>
          </cell>
          <cell r="S271">
            <v>0</v>
          </cell>
          <cell r="T271">
            <v>215.2</v>
          </cell>
          <cell r="U271">
            <v>39</v>
          </cell>
          <cell r="V271">
            <v>3.9</v>
          </cell>
          <cell r="W271">
            <v>30</v>
          </cell>
        </row>
        <row r="272">
          <cell r="K272">
            <v>494</v>
          </cell>
          <cell r="L272">
            <v>452</v>
          </cell>
          <cell r="M272">
            <v>470</v>
          </cell>
          <cell r="N272">
            <v>0</v>
          </cell>
          <cell r="O272">
            <v>470</v>
          </cell>
          <cell r="P272">
            <v>992</v>
          </cell>
          <cell r="Q272">
            <v>10</v>
          </cell>
          <cell r="R272">
            <v>5.3</v>
          </cell>
          <cell r="S272">
            <v>69.599999999999994</v>
          </cell>
          <cell r="T272">
            <v>119.9</v>
          </cell>
          <cell r="U272">
            <v>27.6</v>
          </cell>
          <cell r="V272">
            <v>1.6</v>
          </cell>
          <cell r="W272">
            <v>20</v>
          </cell>
        </row>
        <row r="273">
          <cell r="K273">
            <v>495</v>
          </cell>
          <cell r="L273">
            <v>881.8</v>
          </cell>
          <cell r="M273">
            <v>906.9</v>
          </cell>
          <cell r="N273">
            <v>0</v>
          </cell>
          <cell r="O273">
            <v>906.9</v>
          </cell>
          <cell r="P273">
            <v>518</v>
          </cell>
          <cell r="Q273">
            <v>14.5</v>
          </cell>
          <cell r="R273">
            <v>29.7</v>
          </cell>
          <cell r="S273">
            <v>0.9</v>
          </cell>
          <cell r="T273">
            <v>189.2</v>
          </cell>
          <cell r="U273">
            <v>29.1</v>
          </cell>
          <cell r="V273">
            <v>4.9000000000000004</v>
          </cell>
          <cell r="W273">
            <v>30</v>
          </cell>
        </row>
        <row r="274">
          <cell r="K274">
            <v>496</v>
          </cell>
          <cell r="L274">
            <v>116.5</v>
          </cell>
          <cell r="M274">
            <v>112.5</v>
          </cell>
          <cell r="N274">
            <v>0</v>
          </cell>
          <cell r="O274">
            <v>112.5</v>
          </cell>
          <cell r="P274">
            <v>283</v>
          </cell>
          <cell r="Q274">
            <v>0</v>
          </cell>
          <cell r="R274">
            <v>0</v>
          </cell>
          <cell r="S274">
            <v>0.1</v>
          </cell>
          <cell r="T274">
            <v>16.399999999999999</v>
          </cell>
          <cell r="U274">
            <v>0</v>
          </cell>
          <cell r="V274">
            <v>0.1</v>
          </cell>
          <cell r="W274">
            <v>9.9999964237213135E-2</v>
          </cell>
        </row>
        <row r="275">
          <cell r="K275">
            <v>497</v>
          </cell>
          <cell r="L275">
            <v>9812.6</v>
          </cell>
          <cell r="M275">
            <v>9971.1</v>
          </cell>
          <cell r="N275">
            <v>0</v>
          </cell>
          <cell r="O275">
            <v>9971.1</v>
          </cell>
          <cell r="P275">
            <v>175.2</v>
          </cell>
          <cell r="Q275">
            <v>35</v>
          </cell>
          <cell r="R275">
            <v>165.4</v>
          </cell>
          <cell r="S275">
            <v>146.1</v>
          </cell>
          <cell r="T275">
            <v>1564.5</v>
          </cell>
          <cell r="U275">
            <v>0</v>
          </cell>
          <cell r="V275">
            <v>23.6</v>
          </cell>
          <cell r="W275">
            <v>84</v>
          </cell>
        </row>
        <row r="276">
          <cell r="K276">
            <v>498</v>
          </cell>
          <cell r="L276">
            <v>371.5</v>
          </cell>
          <cell r="M276">
            <v>390.9</v>
          </cell>
          <cell r="N276">
            <v>0</v>
          </cell>
          <cell r="O276">
            <v>390.9</v>
          </cell>
          <cell r="P276">
            <v>205</v>
          </cell>
          <cell r="Q276">
            <v>3.5</v>
          </cell>
          <cell r="R276">
            <v>7</v>
          </cell>
          <cell r="S276">
            <v>0</v>
          </cell>
          <cell r="T276">
            <v>78.900000000000006</v>
          </cell>
          <cell r="U276">
            <v>10.8</v>
          </cell>
          <cell r="V276">
            <v>2</v>
          </cell>
          <cell r="W276">
            <v>7</v>
          </cell>
        </row>
        <row r="277">
          <cell r="K277">
            <v>499</v>
          </cell>
          <cell r="L277">
            <v>774.9</v>
          </cell>
          <cell r="M277">
            <v>800.2</v>
          </cell>
          <cell r="N277">
            <v>0</v>
          </cell>
          <cell r="O277">
            <v>800.2</v>
          </cell>
          <cell r="P277">
            <v>13.5</v>
          </cell>
          <cell r="Q277">
            <v>12.5</v>
          </cell>
          <cell r="R277">
            <v>18.5</v>
          </cell>
          <cell r="S277">
            <v>0</v>
          </cell>
          <cell r="T277">
            <v>241.2</v>
          </cell>
          <cell r="U277">
            <v>55.5</v>
          </cell>
          <cell r="V277">
            <v>2</v>
          </cell>
          <cell r="W277">
            <v>26</v>
          </cell>
        </row>
        <row r="278">
          <cell r="K278">
            <v>500</v>
          </cell>
          <cell r="L278">
            <v>18984.2</v>
          </cell>
          <cell r="M278">
            <v>19713.2</v>
          </cell>
          <cell r="N278">
            <v>0</v>
          </cell>
          <cell r="O278">
            <v>19713.2</v>
          </cell>
          <cell r="P278">
            <v>59</v>
          </cell>
          <cell r="Q278">
            <v>285</v>
          </cell>
          <cell r="R278">
            <v>364.9</v>
          </cell>
          <cell r="S278">
            <v>1613.6</v>
          </cell>
          <cell r="T278">
            <v>8032.4</v>
          </cell>
          <cell r="U278">
            <v>1849.6</v>
          </cell>
          <cell r="V278">
            <v>42</v>
          </cell>
          <cell r="W278">
            <v>570</v>
          </cell>
        </row>
        <row r="279">
          <cell r="K279">
            <v>501</v>
          </cell>
          <cell r="L279">
            <v>12824.5</v>
          </cell>
          <cell r="M279">
            <v>12857.2</v>
          </cell>
          <cell r="N279">
            <v>0</v>
          </cell>
          <cell r="O279">
            <v>12857.2</v>
          </cell>
          <cell r="P279">
            <v>35</v>
          </cell>
          <cell r="Q279">
            <v>100</v>
          </cell>
          <cell r="R279">
            <v>103.3</v>
          </cell>
          <cell r="S279">
            <v>145.9</v>
          </cell>
          <cell r="T279">
            <v>4371.2</v>
          </cell>
          <cell r="U279">
            <v>1006.5</v>
          </cell>
          <cell r="V279">
            <v>29.7</v>
          </cell>
          <cell r="W279">
            <v>200</v>
          </cell>
        </row>
        <row r="280">
          <cell r="K280">
            <v>502</v>
          </cell>
          <cell r="L280">
            <v>102.5</v>
          </cell>
          <cell r="M280">
            <v>99</v>
          </cell>
          <cell r="N280">
            <v>0</v>
          </cell>
          <cell r="O280">
            <v>99</v>
          </cell>
          <cell r="P280">
            <v>223.8</v>
          </cell>
          <cell r="Q280">
            <v>1</v>
          </cell>
          <cell r="R280">
            <v>0.6</v>
          </cell>
          <cell r="S280">
            <v>1.2</v>
          </cell>
          <cell r="T280">
            <v>16.399999999999999</v>
          </cell>
          <cell r="U280">
            <v>0</v>
          </cell>
          <cell r="V280">
            <v>0.2</v>
          </cell>
          <cell r="W280">
            <v>10</v>
          </cell>
        </row>
        <row r="281">
          <cell r="K281">
            <v>503</v>
          </cell>
          <cell r="L281">
            <v>1182.8</v>
          </cell>
          <cell r="M281">
            <v>1229.4000000000001</v>
          </cell>
          <cell r="N281">
            <v>0</v>
          </cell>
          <cell r="O281">
            <v>1229.4000000000001</v>
          </cell>
          <cell r="P281">
            <v>51</v>
          </cell>
          <cell r="Q281">
            <v>12</v>
          </cell>
          <cell r="R281">
            <v>23.3</v>
          </cell>
          <cell r="S281">
            <v>0</v>
          </cell>
          <cell r="T281">
            <v>352.5</v>
          </cell>
          <cell r="U281">
            <v>81.2</v>
          </cell>
          <cell r="V281">
            <v>1.4</v>
          </cell>
          <cell r="W281">
            <v>24</v>
          </cell>
        </row>
        <row r="282">
          <cell r="K282">
            <v>504</v>
          </cell>
          <cell r="L282">
            <v>441</v>
          </cell>
          <cell r="M282">
            <v>458.7</v>
          </cell>
          <cell r="N282">
            <v>0</v>
          </cell>
          <cell r="O282">
            <v>458.7</v>
          </cell>
          <cell r="P282">
            <v>45</v>
          </cell>
          <cell r="Q282">
            <v>3.5</v>
          </cell>
          <cell r="R282">
            <v>5</v>
          </cell>
          <cell r="S282">
            <v>0</v>
          </cell>
          <cell r="T282">
            <v>101.7</v>
          </cell>
          <cell r="U282">
            <v>20.6</v>
          </cell>
          <cell r="V282">
            <v>0.7</v>
          </cell>
          <cell r="W282">
            <v>12</v>
          </cell>
        </row>
        <row r="283">
          <cell r="K283">
            <v>505</v>
          </cell>
          <cell r="L283">
            <v>452.5</v>
          </cell>
          <cell r="M283">
            <v>444.5</v>
          </cell>
          <cell r="N283">
            <v>0</v>
          </cell>
          <cell r="O283">
            <v>444.5</v>
          </cell>
          <cell r="P283">
            <v>126</v>
          </cell>
          <cell r="Q283">
            <v>5</v>
          </cell>
          <cell r="R283">
            <v>12.3</v>
          </cell>
          <cell r="S283">
            <v>0</v>
          </cell>
          <cell r="T283">
            <v>106.2</v>
          </cell>
          <cell r="U283">
            <v>24.5</v>
          </cell>
          <cell r="V283">
            <v>1.7</v>
          </cell>
          <cell r="W283">
            <v>12</v>
          </cell>
        </row>
        <row r="284">
          <cell r="K284">
            <v>506</v>
          </cell>
          <cell r="L284">
            <v>1522.3</v>
          </cell>
          <cell r="M284">
            <v>1460.3</v>
          </cell>
          <cell r="N284">
            <v>0</v>
          </cell>
          <cell r="O284">
            <v>1460.3</v>
          </cell>
          <cell r="P284">
            <v>500</v>
          </cell>
          <cell r="Q284">
            <v>11</v>
          </cell>
          <cell r="R284">
            <v>63.1</v>
          </cell>
          <cell r="S284">
            <v>0</v>
          </cell>
          <cell r="T284">
            <v>283.60000000000002</v>
          </cell>
          <cell r="U284">
            <v>23.5</v>
          </cell>
          <cell r="V284">
            <v>3.2</v>
          </cell>
          <cell r="W284">
            <v>24</v>
          </cell>
        </row>
        <row r="285">
          <cell r="K285">
            <v>507</v>
          </cell>
          <cell r="L285">
            <v>272</v>
          </cell>
          <cell r="M285">
            <v>275</v>
          </cell>
          <cell r="N285">
            <v>0</v>
          </cell>
          <cell r="O285">
            <v>275</v>
          </cell>
          <cell r="P285">
            <v>250</v>
          </cell>
          <cell r="Q285">
            <v>6</v>
          </cell>
          <cell r="R285">
            <v>6.8</v>
          </cell>
          <cell r="S285">
            <v>49</v>
          </cell>
          <cell r="T285">
            <v>77.5</v>
          </cell>
          <cell r="U285">
            <v>17.899999999999999</v>
          </cell>
          <cell r="V285">
            <v>0.4</v>
          </cell>
          <cell r="W285">
            <v>20</v>
          </cell>
        </row>
        <row r="286">
          <cell r="K286">
            <v>508</v>
          </cell>
          <cell r="L286">
            <v>957.5</v>
          </cell>
          <cell r="M286">
            <v>944.5</v>
          </cell>
          <cell r="N286">
            <v>0</v>
          </cell>
          <cell r="O286">
            <v>944.5</v>
          </cell>
          <cell r="P286">
            <v>26</v>
          </cell>
          <cell r="Q286">
            <v>15</v>
          </cell>
          <cell r="R286">
            <v>24.8</v>
          </cell>
          <cell r="S286">
            <v>0.6</v>
          </cell>
          <cell r="T286">
            <v>236.2</v>
          </cell>
          <cell r="U286">
            <v>54.4</v>
          </cell>
          <cell r="V286">
            <v>2.4</v>
          </cell>
          <cell r="W286">
            <v>30</v>
          </cell>
        </row>
        <row r="287">
          <cell r="K287">
            <v>509</v>
          </cell>
          <cell r="L287">
            <v>188</v>
          </cell>
          <cell r="M287">
            <v>171.5</v>
          </cell>
          <cell r="N287">
            <v>0</v>
          </cell>
          <cell r="O287">
            <v>171.5</v>
          </cell>
          <cell r="P287">
            <v>150</v>
          </cell>
          <cell r="Q287">
            <v>1.5</v>
          </cell>
          <cell r="R287">
            <v>2.7</v>
          </cell>
          <cell r="S287">
            <v>0</v>
          </cell>
          <cell r="T287">
            <v>23.7</v>
          </cell>
          <cell r="U287">
            <v>0</v>
          </cell>
          <cell r="V287">
            <v>1.1000000000000001</v>
          </cell>
          <cell r="W287">
            <v>6</v>
          </cell>
        </row>
        <row r="288">
          <cell r="K288">
            <v>511</v>
          </cell>
          <cell r="L288">
            <v>155.5</v>
          </cell>
          <cell r="M288">
            <v>157.5</v>
          </cell>
          <cell r="N288">
            <v>0</v>
          </cell>
          <cell r="O288">
            <v>157.5</v>
          </cell>
          <cell r="P288">
            <v>126</v>
          </cell>
          <cell r="Q288">
            <v>0</v>
          </cell>
          <cell r="R288">
            <v>0</v>
          </cell>
          <cell r="S288">
            <v>0</v>
          </cell>
          <cell r="T288">
            <v>23.7</v>
          </cell>
          <cell r="U288">
            <v>0</v>
          </cell>
          <cell r="V288">
            <v>0.3</v>
          </cell>
          <cell r="W288">
            <v>0.29999995231628418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B2">
            <v>0.29999995231628418</v>
          </cell>
        </row>
      </sheetData>
      <sheetData sheetId="36"/>
      <sheetData sheetId="37"/>
      <sheetData sheetId="38"/>
      <sheetData sheetId="39"/>
      <sheetData sheetId="40"/>
      <sheetData sheetId="41"/>
      <sheetData sheetId="42"/>
      <sheetData sheetId="43"/>
      <sheetData sheetId="44"/>
      <sheetData sheetId="4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AD6B7E-D3EA-43E0-AEBD-49561C7F047D}" name="FY22_23_Expenditures_by_Cost_Category" displayName="FY22_23_Expenditures_by_Cost_Category" ref="A88:J99" totalsRowShown="0" headerRowDxfId="184" dataDxfId="183" tableBorderDxfId="182">
  <autoFilter ref="A88:J99" xr:uid="{79AD6B7E-D3EA-43E0-AEBD-49561C7F04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2D9F7A82-5E61-4E6A-A583-7F0234B5F23A}" name="Expenditures by Cost Category" dataDxfId="181"/>
    <tableColumn id="2" xr3:uid="{443715A6-17ED-4FFF-9C93-67B73569F8DC}" name="General Fund &amp; Supplemental General Fund" dataDxfId="180"/>
    <tableColumn id="3" xr3:uid="{BBB36A7D-4F4A-400D-9969-9CC2C34E0009}" name="Special Education &amp; Coop Special Education" dataDxfId="179"/>
    <tableColumn id="4" xr3:uid="{B875832D-1B9E-44CA-A4EC-5CD2B836FDF1}" name="Federal Funds" dataDxfId="178"/>
    <tableColumn id="5" xr3:uid="{290D17DE-FD5B-424A-9669-7E79E1CC9DD5}" name="Preschool-Aged At-Risk" dataDxfId="177"/>
    <tableColumn id="6" xr3:uid="{FD8E3E20-D7AF-4570-BF8C-331187106377}" name="At-Risk (K-12)" dataDxfId="176"/>
    <tableColumn id="7" xr3:uid="{295B98D3-7C87-4C30-8FE7-285B0E43A09B}" name="KPP/ECBG Grant Request" dataDxfId="175"/>
    <tableColumn id="8" xr3:uid="{2502E974-9CA1-4B06-8EEB-004C20434EAD}" name="All Other Gifts &amp; Grants" dataDxfId="174"/>
    <tableColumn id="9" xr3:uid="{A1D0DBA2-4325-468F-A5E0-E15B58CAD98D}" name="Other Funds and Accounts" dataDxfId="173"/>
    <tableColumn id="10" xr3:uid="{AFFB1BF6-EC69-4EB8-9B32-C82819BBFC5E}" name="Total Budgeted Expenditures" dataDxfId="172">
      <calculatedColumnFormula>SUM(B89:I89)</calculatedColumnFormula>
    </tableColumn>
  </tableColumns>
  <tableStyleInfo name="TableStyleLight1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19C1D4-30B6-49D3-B86A-ECF97909F428}" name="FY21_22_District_Headcount" displayName="FY21_22_District_Headcount" ref="A6:B12" totalsRowShown="0" headerRowDxfId="79" dataDxfId="78">
  <autoFilter ref="A6:B12" xr:uid="{3D19C1D4-30B6-49D3-B86A-ECF97909F428}">
    <filterColumn colId="0" hiddenButton="1"/>
    <filterColumn colId="1" hiddenButton="1"/>
  </autoFilter>
  <tableColumns count="2">
    <tableColumn id="1" xr3:uid="{1AD3880F-B8D1-4120-990D-36AC81385E49}" name="District's Headcount (NOT FTE) for 2021-2022" dataDxfId="77"/>
    <tableColumn id="2" xr3:uid="{A8B954B6-0E74-4622-B8E7-D68B37E6E5BC}" name="District Data" dataDxfId="76" dataCellStyle="Normal 2"/>
  </tableColumns>
  <tableStyleInfo name="TableStyleLight1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B27F02B-C682-4BF2-B99F-A48587CB7003}" name="FY21_22_Revenue_Genderated" displayName="FY21_22_Revenue_Genderated" ref="A13:B19" totalsRowShown="0" headerRowDxfId="75" dataDxfId="74">
  <autoFilter ref="A13:B19" xr:uid="{7B27F02B-C682-4BF2-B99F-A48587CB7003}">
    <filterColumn colId="0" hiddenButton="1"/>
    <filterColumn colId="1" hiddenButton="1"/>
  </autoFilter>
  <tableColumns count="2">
    <tableColumn id="1" xr3:uid="{9AF02C1E-D34E-4A16-8A1F-42E3606EBD3A}" name="Revenue Generated _x000a_2021-2022" dataDxfId="73"/>
    <tableColumn id="2" xr3:uid="{2EFE27F2-73B5-4629-9849-9305BBDF0D10}" name="Amount" dataDxfId="72" dataCellStyle="Currency 2"/>
  </tableColumns>
  <tableStyleInfo name="TableStyleLight1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3540358-E112-4AF8-8A98-D58DD137F4E8}" name="FY21_22_Categorical_Aid_Reimbursement" displayName="FY21_22_Categorical_Aid_Reimbursement" ref="A20:C25" totalsRowShown="0" headerRowDxfId="71" dataDxfId="70">
  <autoFilter ref="A20:C25" xr:uid="{53540358-E112-4AF8-8A98-D58DD137F4E8}">
    <filterColumn colId="0" hiddenButton="1"/>
    <filterColumn colId="1" hiddenButton="1"/>
    <filterColumn colId="2" hiddenButton="1"/>
  </autoFilter>
  <tableColumns count="3">
    <tableColumn id="1" xr3:uid="{086912DB-2ED6-46CE-AF39-A957A24C2C94}" name="Categorical Aid Reimbursement4" dataDxfId="69"/>
    <tableColumn id="2" xr3:uid="{12EB57B5-DF29-49E4-8B4E-9F0FB49C128B}" name="FTE" dataDxfId="68" dataCellStyle="Normal 2"/>
    <tableColumn id="3" xr3:uid="{5979D715-27E1-4DC6-AACF-BD169FE93A88}" name="Categorical Aid Generated" dataDxfId="67" dataCellStyle="Currency">
      <calculatedColumnFormula>B21*CATAID2122</calculatedColumnFormula>
    </tableColumn>
  </tableColumns>
  <tableStyleInfo name="TableStyleLight1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919F300-7DC0-4C6E-ADE0-7BE1A7BBE147}" name="FY21_22_Other_Potential_Sources_of_Revenue" displayName="FY21_22_Other_Potential_Sources_of_Revenue" ref="A26:B43" totalsRowShown="0" headerRowDxfId="66" dataDxfId="65">
  <autoFilter ref="A26:B43" xr:uid="{2919F300-7DC0-4C6E-ADE0-7BE1A7BBE147}">
    <filterColumn colId="0" hiddenButton="1"/>
    <filterColumn colId="1" hiddenButton="1"/>
  </autoFilter>
  <tableColumns count="2">
    <tableColumn id="1" xr3:uid="{75765CCF-3682-4FE1-8CD2-2B4DD2546B1E}" name="Other Potential Sources of Revenue" dataDxfId="64"/>
    <tableColumn id="2" xr3:uid="{C2E8108E-E98F-400E-A8B5-4754A48C6197}" name="Amount" dataDxfId="63" dataCellStyle="Currency"/>
  </tableColumns>
  <tableStyleInfo name="TableStyleLight1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5840017-8975-4E17-9B8E-564C7973BA52}" name="FY22_23_District_Headcount" displayName="FY22_23_District_Headcount" ref="A46:B52" totalsRowShown="0" headerRowDxfId="62" dataDxfId="61">
  <autoFilter ref="A46:B52" xr:uid="{45840017-8975-4E17-9B8E-564C7973BA52}">
    <filterColumn colId="0" hiddenButton="1"/>
    <filterColumn colId="1" hiddenButton="1"/>
  </autoFilter>
  <tableColumns count="2">
    <tableColumn id="1" xr3:uid="{B5325E2E-45AD-43C8-8373-3EF68F6BFAA9}" name="Forecasted district Headcount (NOT FTE) for 2022-2023" dataDxfId="60"/>
    <tableColumn id="2" xr3:uid="{976CC376-D30B-4DC8-9610-B0F7F1801B71}" name="District Data" dataDxfId="59" dataCellStyle="Normal 2"/>
  </tableColumns>
  <tableStyleInfo name="TableStyleLight1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A7E8320-B5AD-48F9-8425-A0BFBD8C8D58}" name="FY22_23_Revenue_Genderated" displayName="FY22_23_Revenue_Genderated" ref="A53:B57" totalsRowShown="0" headerRowDxfId="58" dataDxfId="57">
  <autoFilter ref="A53:B57" xr:uid="{8A7E8320-B5AD-48F9-8425-A0BFBD8C8D58}">
    <filterColumn colId="0" hiddenButton="1"/>
    <filterColumn colId="1" hiddenButton="1"/>
  </autoFilter>
  <tableColumns count="2">
    <tableColumn id="1" xr3:uid="{C995CB8E-31FD-4DFF-B907-C5AF2B0328BC}" name="Revenue Generated _x000a_2022-2023" dataDxfId="56"/>
    <tableColumn id="2" xr3:uid="{92E11C88-03BE-4E3A-825D-D8C9814A6A9E}" name="Amount" dataDxfId="55" dataCellStyle="Currency 2"/>
  </tableColumns>
  <tableStyleInfo name="TableStyleLight1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643D6B1-BFA5-4055-97F1-D936ED9C3080}" name="FY22_23_Budget_Justification_Enrollment" displayName="FY22_23_Budget_Justification_Enrollment" ref="A60:B61" totalsRowShown="0" headerRowDxfId="54" dataDxfId="53">
  <autoFilter ref="A60:B61" xr:uid="{6643D6B1-BFA5-4055-97F1-D936ED9C3080}">
    <filterColumn colId="0" hiddenButton="1"/>
    <filterColumn colId="1" hiddenButton="1"/>
  </autoFilter>
  <tableColumns count="2">
    <tableColumn id="1" xr3:uid="{83FE71B9-9C54-4925-B661-C2785CEA11D8}" name="Budget Justification - Enrollment" dataDxfId="52"/>
    <tableColumn id="2" xr3:uid="{7EFDBA67-7418-4160-89A2-F04B8DEBFF2B}" name="Justification" dataDxfId="51"/>
  </tableColumns>
  <tableStyleInfo name="TableStyleLight1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67071A4-CBDE-467E-AE64-DC6A5977529C}" name="FY22_23_Categorical_Aid_Reimbursement" displayName="FY22_23_Categorical_Aid_Reimbursement" ref="A62:C65" totalsRowShown="0" headerRowDxfId="50" dataDxfId="49">
  <autoFilter ref="A62:C65" xr:uid="{B67071A4-CBDE-467E-AE64-DC6A5977529C}">
    <filterColumn colId="0" hiddenButton="1"/>
    <filterColumn colId="1" hiddenButton="1"/>
    <filterColumn colId="2" hiddenButton="1"/>
  </autoFilter>
  <tableColumns count="3">
    <tableColumn id="1" xr3:uid="{32E78183-8A91-4A01-8790-61FEF7411140}" name="Categorical Aid Reimbursement6" dataDxfId="48"/>
    <tableColumn id="2" xr3:uid="{4CEEFE6A-FBD9-422B-82EF-19E1966AA806}" name="FTE" dataDxfId="47" dataCellStyle="Normal 2"/>
    <tableColumn id="3" xr3:uid="{ACC1EB83-8082-4BF0-918F-EA424CBBA137}" name="Categorical Aid Generated" dataDxfId="46" dataCellStyle="Currency">
      <calculatedColumnFormula>B63*CATAID2223</calculatedColumnFormula>
    </tableColumn>
  </tableColumns>
  <tableStyleInfo name="TableStyleLight1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F87988A-C7FA-4161-8EA9-72DD75954528}" name="FY22_23_Budget_Justification_FTE" displayName="FY22_23_Budget_Justification_FTE" ref="A67:B68" totalsRowShown="0" headerRowDxfId="45" dataDxfId="44" tableBorderDxfId="43">
  <autoFilter ref="A67:B68" xr:uid="{7F87988A-C7FA-4161-8EA9-72DD75954528}">
    <filterColumn colId="0" hiddenButton="1"/>
    <filterColumn colId="1" hiddenButton="1"/>
  </autoFilter>
  <tableColumns count="2">
    <tableColumn id="1" xr3:uid="{F92796D1-2A2D-4644-B92A-A0A5003AD18D}" name="Budget Justification - FTE for Categorical Aid" dataDxfId="42"/>
    <tableColumn id="2" xr3:uid="{DB10D5ED-F4EA-427F-9F3E-CCE3FB192F86}" name="Justification" dataDxfId="41"/>
  </tableColumns>
  <tableStyleInfo name="TableStyleLight1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BECE0A7-36D2-452D-A487-BE2753156D8F}" name="FY22_23_Other_Potential_Sources_of_Revenue" displayName="FY22_23_Other_Potential_Sources_of_Revenue" ref="A69:C84" totalsRowShown="0" headerRowDxfId="40" dataDxfId="39">
  <autoFilter ref="A69:C84" xr:uid="{0BECE0A7-36D2-452D-A487-BE2753156D8F}">
    <filterColumn colId="0" hiddenButton="1"/>
    <filterColumn colId="1" hiddenButton="1"/>
    <filterColumn colId="2" hiddenButton="1"/>
  </autoFilter>
  <tableColumns count="3">
    <tableColumn id="1" xr3:uid="{F7271291-1423-43C2-AC1B-6A1099928FCA}" name="Other Potential Sources of Revenue" dataDxfId="38"/>
    <tableColumn id="2" xr3:uid="{21265FFA-7A1A-4C7F-A52E-D758BAC1CEB6}" name="Amount" dataDxfId="37" dataCellStyle="Normal 2">
      <calculatedColumnFormula>SUM(B40:B41,B43,C49:C51,B56:B69)</calculatedColumnFormula>
    </tableColumn>
    <tableColumn id="3" xr3:uid="{CB8F8B5E-355A-48EA-8A67-266CCBD885C1}" name="Please describe how each amount was determined (calculated)." dataDxfId="36"/>
  </tableColumns>
  <tableStyleInfo name="TableStyleLight1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B2094-4742-4880-876A-511BFAD590A8}" name="FY22_23_Forecasted_Revenue" displayName="FY22_23_Forecasted_Revenue" ref="A68:J87" totalsRowShown="0" headerRowDxfId="171" dataDxfId="170" tableBorderDxfId="169">
  <autoFilter ref="A68:J87" xr:uid="{829B2094-4742-4880-876A-511BFAD590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10308D6-A47A-455F-9BC5-957419D42EEA}" name="Forecasted Revenue" dataDxfId="168"/>
    <tableColumn id="2" xr3:uid="{96C3680F-9A71-448F-8DDF-7CA25A30CAA5}" name="General Fund &amp; Supplemental General Fund" dataDxfId="167"/>
    <tableColumn id="3" xr3:uid="{5CD85B81-2A0B-4107-8756-08C4C139E461}" name="Special Education &amp; Coop Special Education" dataDxfId="166"/>
    <tableColumn id="4" xr3:uid="{56FB7766-3F10-4CBB-A5C2-5666ACBD5936}" name="Federal Funds" dataDxfId="165"/>
    <tableColumn id="5" xr3:uid="{DEA25004-9089-41E2-BA56-7F208C01FA40}" name="Preschool-Aged At-Risk" dataDxfId="164"/>
    <tableColumn id="6" xr3:uid="{C0E75534-202A-419F-9F99-C04CDC1706AB}" name="At-Risk (K-12)" dataDxfId="163"/>
    <tableColumn id="7" xr3:uid="{D353AAF3-5E40-4580-8606-DEFF0AE9A0FA}" name="KPP/ECBG Grant Request" dataDxfId="162"/>
    <tableColumn id="8" xr3:uid="{3D6B4737-270A-447D-9297-B4BE03C42814}" name="All Other Gifts &amp; Grants" dataDxfId="161"/>
    <tableColumn id="9" xr3:uid="{135DC8D4-9FB6-46F0-B30D-877A177AEE47}" name="Other Funds and Accounts" dataDxfId="160"/>
    <tableColumn id="10" xr3:uid="{DA3595D7-A1E9-4A70-9381-BD9A9FA160A3}" name="Total Forecasted Revenue" dataDxfId="159"/>
  </tableColumns>
  <tableStyleInfo name="TableStyleLight1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176A706-EE50-4263-BCCC-688FDC0EAA75}" name="FY22_23_Budget_Justification_Reinvested_Revenue" displayName="FY22_23_Budget_Justification_Reinvested_Revenue" ref="A85:B86" totalsRowShown="0" headerRowDxfId="35" dataDxfId="34">
  <autoFilter ref="A85:B86" xr:uid="{A176A706-EE50-4263-BCCC-688FDC0EAA75}">
    <filterColumn colId="0" hiddenButton="1"/>
    <filterColumn colId="1" hiddenButton="1"/>
  </autoFilter>
  <tableColumns count="2">
    <tableColumn id="1" xr3:uid="{0313F062-0935-4C40-9800-F79EB7606C30}" name="Budget Justification - Reinvested Revenue" dataDxfId="33"/>
    <tableColumn id="2" xr3:uid="{F3AC4E63-4D49-490D-9B2E-91375E669360}" name="Justification" dataDxfId="32"/>
  </tableColumns>
  <tableStyleInfo name="TableStyleLight1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EE73D4F-1AFF-42EC-AA5F-BEF3CC71AB2C}" name="FY21_22_Optional_Budget" displayName="FY21_22_Optional_Budget" ref="A5:M56" totalsRowShown="0" headerRowDxfId="31" dataDxfId="30" tableBorderDxfId="29" dataCellStyle="Currency">
  <autoFilter ref="A5:M56" xr:uid="{CEE73D4F-1AFF-42EC-AA5F-BEF3CC71AB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6C05E0A-9B7F-4C20-8100-17995D095C77}" name="Expenditures_x000a_List all expendtiures here. _x000a_Include each staff position on a separate line-item, or include annual salaries/rates for each position Column M description. " dataDxfId="28"/>
    <tableColumn id="2" xr3:uid="{4CE14DF1-7263-40FE-9AE7-C84363E2D60D}" name="Program_x000a_Grantees with multiple programs will differentiate here (should correspond to what grantees are showing in logic model and what is being described in application)" dataDxfId="27"/>
    <tableColumn id="3" xr3:uid="{2A1A030C-7966-45A9-B510-5DDADC8F157C}" name="Cost Category_x000a_Select from drop-down." dataDxfId="26"/>
    <tableColumn id="4" xr3:uid="{042B50E2-7866-45FC-9144-923CC079A96F}" name="General Fund &amp; Supplemental General Fund (excluding transfers)" dataDxfId="25" dataCellStyle="Currency"/>
    <tableColumn id="5" xr3:uid="{2D693623-E80C-48F4-B337-1FB124AFC20D}" name="Special Education &amp; Coop Special Education" dataDxfId="24" dataCellStyle="Currency"/>
    <tableColumn id="6" xr3:uid="{640C5B71-D3FE-4EB2-B724-42C41FC875E6}" name="Federal Funds" dataDxfId="23" dataCellStyle="Currency"/>
    <tableColumn id="7" xr3:uid="{646515BD-4EA6-4885-9C7E-DA818D94627B}" name="Preschool-Aged _x000a_At-Risk" dataDxfId="22" dataCellStyle="Currency"/>
    <tableColumn id="8" xr3:uid="{40CA8E73-A1BB-40E4-A3E1-435C3D949B52}" name="At-Risk _x000a_(K-12)" dataDxfId="21" dataCellStyle="Currency"/>
    <tableColumn id="9" xr3:uid="{F81F58FC-FCDF-41DD-B982-DD43305DDCF4}" name="Kansas Preschool Pilot" dataDxfId="20" dataCellStyle="Currency"/>
    <tableColumn id="10" xr3:uid="{79109A73-2904-401A-8719-3FD8AA459E50}" name="All Other Gifts &amp; Grants (including Early Childhood Block Grant for 2021-22)" dataDxfId="19" dataCellStyle="Currency">
      <calculatedColumnFormula>59824*0.4</calculatedColumnFormula>
    </tableColumn>
    <tableColumn id="11" xr3:uid="{773791BF-B7A3-4242-BCA1-E278E129EF03}" name="Other Funds and Accounts" dataDxfId="18" dataCellStyle="Currency"/>
    <tableColumn id="12" xr3:uid="{DB31AE4D-E542-4471-8DA8-053E1210E4CD}" name="Total Budgeted Expenditure from all funding sources" dataDxfId="17">
      <calculatedColumnFormula>SUM(D6:K6)</calculatedColumnFormula>
    </tableColumn>
    <tableColumn id="13" xr3:uid="{E062B04E-DF18-40C9-B58C-27EAA2D12EA0}" name="Please describe this expenditure and how it was determined (calculated)" dataDxfId="16"/>
  </tableColumns>
  <tableStyleInfo name="TableStyleLight1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5B460D3-7F98-4C65-823C-681E951247D0}" name="FY22_23_REQUIRED_Budget" displayName="FY22_23_REQUIRED_Budget" ref="A58:M160" totalsRowShown="0" headerRowDxfId="15" dataDxfId="14" tableBorderDxfId="13" dataCellStyle="Currency">
  <autoFilter ref="A58:M160" xr:uid="{E5B460D3-7F98-4C65-823C-681E951247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0D5BF00-40AF-40B3-BA51-EE88BA72D3B0}" name="Expenditures_x000a_List all expendtiures here. _x000a_Include each staff position on a separate line-item, or include annual salaries/rates for each position Column M description. " dataDxfId="12"/>
    <tableColumn id="2" xr3:uid="{BC9BFC6F-5EF2-4F5D-A7F1-A800FE2514D8}" name="Program_x000a_Grantees with multiple programs will differentiate here (should correspond to what grantees are showing in logic model and what is being described in application)" dataDxfId="11"/>
    <tableColumn id="3" xr3:uid="{F6D29306-3647-431A-9692-775DF60199F4}" name="Cost Category_x000a_Select from drop-down." dataDxfId="10"/>
    <tableColumn id="4" xr3:uid="{28965D6C-7017-42FB-B29D-7F0F89C151A7}" name="General Fund &amp; Supplemental General Fund" dataDxfId="9" dataCellStyle="Currency"/>
    <tableColumn id="5" xr3:uid="{93A17C18-323B-439E-9850-CB692BEF63CF}" name="Special Education &amp; Coop Special Education" dataDxfId="8" dataCellStyle="Currency"/>
    <tableColumn id="6" xr3:uid="{E0326466-7C7B-400A-BB11-E490DC64DD4F}" name="Federal Funds" dataDxfId="7" dataCellStyle="Currency"/>
    <tableColumn id="7" xr3:uid="{89DC78FD-8018-4F12-B9D4-33A4E708C2FF}" name="Preschool-Aged _x000a_At-Risk" dataDxfId="6" dataCellStyle="Currency"/>
    <tableColumn id="8" xr3:uid="{D60994D3-53A7-4EC6-B9BC-A714A6593293}" name="At-Risk _x000a_(K-12)" dataDxfId="5" dataCellStyle="Currency"/>
    <tableColumn id="9" xr3:uid="{F1F896A9-4AF1-4806-B7E1-DC3BC0ED61F2}" name="Kansas Preschool Pilot / Early Childhood Block Grant Request" dataDxfId="4" dataCellStyle="Currency"/>
    <tableColumn id="10" xr3:uid="{76B8CBAE-0F78-49C2-A33A-A295E2622958}" name="All Other Gifts &amp; Grants" dataDxfId="3" dataCellStyle="Currency"/>
    <tableColumn id="11" xr3:uid="{0B600DF5-C08D-425C-97AC-DFBC7DD31490}" name="Other Funds and Accounts" dataDxfId="2" dataCellStyle="Currency"/>
    <tableColumn id="12" xr3:uid="{12938295-AD66-47F6-899F-5410B17C6FEB}" name="Total Budgeted Expenditure from all funding sources" dataDxfId="1">
      <calculatedColumnFormula>SUM(D59:K59)</calculatedColumnFormula>
    </tableColumn>
    <tableColumn id="13" xr3:uid="{286D8AA1-1172-4351-96CB-7104C30082D2}" name="Please describe this expenditure and how it was determined (calculated)" dataDxfId="0"/>
  </tableColumns>
  <tableStyleInfo name="TableStyleLight1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EBE6A4-3EDE-453C-A9A8-154172B13757}" name="FY21_22_Forecasted_Revenue" displayName="FY21_22_Forecasted_Revenue" ref="A24:J44" totalsRowShown="0" headerRowDxfId="158" dataDxfId="156" headerRowBorderDxfId="157" tableBorderDxfId="155" totalsRowBorderDxfId="154">
  <autoFilter ref="A24:J44" xr:uid="{12EBE6A4-3EDE-453C-A9A8-154172B137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2235410-D873-4394-AAD6-475FB5835579}" name="Forecasted Revenue" dataDxfId="153"/>
    <tableColumn id="2" xr3:uid="{54B650B9-3DD2-4B82-ABAD-C9DF7792CD5D}" name="General Fund &amp; Supplemental General Fund" dataDxfId="152"/>
    <tableColumn id="3" xr3:uid="{85CA4E84-F9DE-4E1D-97E0-82128A973DEC}" name="Special Education &amp; Coop Special Education" dataDxfId="151"/>
    <tableColumn id="4" xr3:uid="{7C6009BA-F41C-4A44-86F1-2B6DF58874AA}" name="Federal Funds" dataDxfId="150"/>
    <tableColumn id="5" xr3:uid="{FBB0C1F4-20FA-4BC0-98ED-8F3708BF2A5C}" name="Preschool-Aged At-Risk" dataDxfId="149"/>
    <tableColumn id="6" xr3:uid="{12F29684-8CB0-4A46-AFBB-71F740A57A29}" name="At-Risk (K-12)" dataDxfId="148"/>
    <tableColumn id="7" xr3:uid="{E9B47ADE-9B84-4CEE-B885-2F2E45ED55E4}" name="Kansas Preschool Pilot Grant" dataDxfId="147"/>
    <tableColumn id="8" xr3:uid="{578192BE-7E34-4582-AF95-EFC1423BF3B4}" name="All Other Gifts &amp; Grants" dataDxfId="146"/>
    <tableColumn id="9" xr3:uid="{BFCBBC30-3B1D-48C6-A97D-95CB49868054}" name="Other Funds and Accounts" dataDxfId="145"/>
    <tableColumn id="10" xr3:uid="{F72C9B26-F88E-49B4-B0B8-0D2F20B26474}" name="Total Forecasted Revenue" dataDxfId="144"/>
  </tableColumns>
  <tableStyleInfo name="TableStyleLight1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543545-821E-45E8-9C08-93787200C0F9}" name="FY21_22_Expenditures_by_Cost_Category" displayName="FY21_22_Expenditures_by_Cost_Category" ref="A45:J56" totalsRowShown="0" headerRowDxfId="143" dataDxfId="141" headerRowBorderDxfId="142" tableBorderDxfId="140" totalsRowBorderDxfId="139">
  <autoFilter ref="A45:J56" xr:uid="{B3543545-821E-45E8-9C08-93787200C0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66CDC3D-6828-430E-8B36-773AA12A93EC}" name="Expenditures by Cost Category" dataDxfId="138"/>
    <tableColumn id="2" xr3:uid="{113059CA-0A5A-45FE-A55D-2827F97E1943}" name="General Fund &amp; Supplemental General Fund" dataDxfId="137"/>
    <tableColumn id="3" xr3:uid="{2035178D-C9B7-4324-B4CE-2FDE727B48B5}" name="Special Education &amp; Coop Special Education" dataDxfId="136"/>
    <tableColumn id="4" xr3:uid="{5FEDD307-DB09-4943-A81E-496981F9713D}" name="Federal Funds" dataDxfId="135"/>
    <tableColumn id="5" xr3:uid="{0F242001-61D6-4DFC-B712-181B0CDFC321}" name="Preschool-Aged At-Risk" dataDxfId="134"/>
    <tableColumn id="6" xr3:uid="{A34D3DE9-339B-4818-8C5C-D4A96F2C8082}" name="At-Risk (K-12)" dataDxfId="133"/>
    <tableColumn id="7" xr3:uid="{A5BFD58D-B2A0-46F5-97E4-AFB27FB53157}" name="Kansas Preschool Pilot Grant" dataDxfId="132"/>
    <tableColumn id="8" xr3:uid="{36F85CFC-F241-4CB5-8B65-2A03ACEF5C52}" name="All Other Gifts &amp; Grants" dataDxfId="131"/>
    <tableColumn id="9" xr3:uid="{DB5A64E8-74B4-42A4-B1E3-7C0FE7868B46}" name="Other Funds and Accounts" dataDxfId="130"/>
    <tableColumn id="10" xr3:uid="{4151F0C3-DF67-4CAB-A1FA-ECB807F05378}" name="Total Budgeted Expenditures" dataDxfId="129">
      <calculatedColumnFormula>SUM(B46:I46)</calculatedColumnFormula>
    </tableColumn>
  </tableColumns>
  <tableStyleInfo name="TableStyleLight1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878CCA-A429-4EEC-B742-760DD249C7D0}" name="FY21_22_Forecasted_Reveneu_from_PreK_and_Total_Budgeted_Expenditures" displayName="FY21_22_Forecasted_Reveneu_from_PreK_and_Total_Budgeted_Expenditures" ref="A16:J18" totalsRowShown="0" headerRowDxfId="128" dataDxfId="126" headerRowBorderDxfId="127" tableBorderDxfId="125" totalsRowBorderDxfId="124">
  <autoFilter ref="A16:J18" xr:uid="{3F878CCA-A429-4EEC-B742-760DD249C7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51B901E-EE65-402D-8753-D3176BF58567}" name="Overview 2021-2022" dataDxfId="123"/>
    <tableColumn id="2" xr3:uid="{2B196505-9A87-4614-A057-F3638FCB6EF8}" name="General Fund &amp; Supplemental General Fund" dataDxfId="122">
      <calculatedColumnFormula>'Instructions and Summary'!$B$56</calculatedColumnFormula>
    </tableColumn>
    <tableColumn id="3" xr3:uid="{38B3FCF4-1CF4-404C-8215-4A7EF6231C62}" name="Special Education &amp; Coop Special Education" dataDxfId="121">
      <calculatedColumnFormula>'Instructions and Summary'!$C$56</calculatedColumnFormula>
    </tableColumn>
    <tableColumn id="4" xr3:uid="{6E4E1829-8788-48D7-BF4F-381857DE0301}" name="Federal Funds" dataDxfId="120">
      <calculatedColumnFormula>'Instructions and Summary'!$D$56</calculatedColumnFormula>
    </tableColumn>
    <tableColumn id="5" xr3:uid="{323A8495-DB36-4E3F-8420-512BCB4C52DC}" name="Preschool-Aged At-Risk" dataDxfId="119">
      <calculatedColumnFormula>'Instructions and Summary'!$E$56</calculatedColumnFormula>
    </tableColumn>
    <tableColumn id="6" xr3:uid="{A6DF795D-A26B-4E50-81AB-2F613F784252}" name="At-Risk (K-12)" dataDxfId="118">
      <calculatedColumnFormula>'Instructions and Summary'!$F$56</calculatedColumnFormula>
    </tableColumn>
    <tableColumn id="7" xr3:uid="{C76CECCA-8311-44F0-8D8A-7AF452AF79CA}" name="Kansas Preschool Pilot Grant" dataDxfId="117">
      <calculatedColumnFormula>'Instructions and Summary'!$G$56</calculatedColumnFormula>
    </tableColumn>
    <tableColumn id="8" xr3:uid="{E3FFD201-4439-4C8E-9442-2B908ADAC58E}" name="All Other Gifts &amp; Grants" dataDxfId="116">
      <calculatedColumnFormula>'Instructions and Summary'!$H$56</calculatedColumnFormula>
    </tableColumn>
    <tableColumn id="9" xr3:uid="{E7615666-EB2C-452E-A525-5A2B60B0226D}" name="Other Funds and Accounts" dataDxfId="115">
      <calculatedColumnFormula>'Instructions and Summary'!$I$56</calculatedColumnFormula>
    </tableColumn>
    <tableColumn id="10" xr3:uid="{C55F1B17-39BA-4E4C-8CCE-5858B9E14EC2}" name="Total" dataDxfId="114">
      <calculatedColumnFormula>'Instructions and Summary'!$J$56</calculatedColumnFormula>
    </tableColumn>
  </tableColumns>
  <tableStyleInfo name="TableStyleLight1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EDF711D-B8B1-4D46-8AEA-A01223984746}" name="FY21_22_Summary_Forecasted_Reveneu_from_PreK_and_Total_Budgeted_Expenditures" displayName="FY21_22_Summary_Forecasted_Reveneu_from_PreK_and_Total_Budgeted_Expenditures" ref="A19:B23" totalsRowShown="0" headerRowDxfId="113" dataDxfId="112" tableBorderDxfId="111">
  <autoFilter ref="A19:B23" xr:uid="{0EDF711D-B8B1-4D46-8AEA-A01223984746}">
    <filterColumn colId="0" hiddenButton="1"/>
    <filterColumn colId="1" hiddenButton="1"/>
  </autoFilter>
  <tableColumns count="2">
    <tableColumn id="1" xr3:uid="{1CCF73FE-F90F-4946-B7B4-D856CFE32C62}" name="Summary" dataDxfId="110"/>
    <tableColumn id="2" xr3:uid="{8F5B6D87-BAD9-4EDD-9478-6FB3CE225D21}" name="Totals" dataDxfId="109"/>
  </tableColumns>
  <tableStyleInfo name="TableStyleLight1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64E115-6D0B-4F16-8745-ECBA9998079B}" name="FY22_23_Forecasted_Reveneu_from_PreK_and_Total_Budgeted_Expenditures" displayName="FY22_23_Forecasted_Reveneu_from_PreK_and_Total_Budgeted_Expenditures" ref="A59:J61" totalsRowShown="0" headerRowDxfId="108" dataDxfId="106" headerRowBorderDxfId="107" tableBorderDxfId="105" totalsRowBorderDxfId="104">
  <autoFilter ref="A59:J61" xr:uid="{6564E115-6D0B-4F16-8745-ECBA999807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509DC0C-7A16-4A00-94AD-8C88677D9816}" name="Overview 2022-2023" dataDxfId="103"/>
    <tableColumn id="2" xr3:uid="{1CCD5AD9-ED4D-439C-B297-06FA92C58435}" name="General Fund &amp; Supplemental General Fund" dataDxfId="102">
      <calculatedColumnFormula>'Instructions and Summary'!B$99</calculatedColumnFormula>
    </tableColumn>
    <tableColumn id="3" xr3:uid="{768E7429-94A1-4124-AFF1-F9EA651E482C}" name="Special Education &amp; Coop Special Education" dataDxfId="101">
      <calculatedColumnFormula>'Instructions and Summary'!C$99</calculatedColumnFormula>
    </tableColumn>
    <tableColumn id="4" xr3:uid="{D7E06CC7-B7D4-4DA9-BB4A-8CBA9A835F87}" name="Federal Funds" dataDxfId="100">
      <calculatedColumnFormula>'Instructions and Summary'!D$99</calculatedColumnFormula>
    </tableColumn>
    <tableColumn id="5" xr3:uid="{C04966DB-5A72-489C-9D23-7AF9F05CDAA1}" name="Preschool-Aged At-Risk" dataDxfId="99">
      <calculatedColumnFormula>'Instructions and Summary'!E$99</calculatedColumnFormula>
    </tableColumn>
    <tableColumn id="6" xr3:uid="{8096E12A-3823-461E-B371-D7C684C42FF9}" name="At-Risk (K-12)" dataDxfId="98">
      <calculatedColumnFormula>'Instructions and Summary'!F$99</calculatedColumnFormula>
    </tableColumn>
    <tableColumn id="7" xr3:uid="{C3A9500F-95A8-4675-A020-39C921423410}" name="Kansas Preschool Pilot Grant" dataDxfId="97">
      <calculatedColumnFormula>'Instructions and Summary'!G$99</calculatedColumnFormula>
    </tableColumn>
    <tableColumn id="8" xr3:uid="{3196B55C-CA83-4D30-B56E-D4C802583AA7}" name="All Other Gifts &amp; Grants" dataDxfId="96">
      <calculatedColumnFormula>'Instructions and Summary'!H$99</calculatedColumnFormula>
    </tableColumn>
    <tableColumn id="9" xr3:uid="{18C97DBC-6178-4E2C-9322-9EF56520296A}" name="Other Funds and Accounts" dataDxfId="95">
      <calculatedColumnFormula>'Instructions and Summary'!I$99</calculatedColumnFormula>
    </tableColumn>
    <tableColumn id="10" xr3:uid="{4F38E5CD-FA8F-4A72-A976-3E1A06F1CE3B}" name="Total" dataDxfId="94">
      <calculatedColumnFormula>'Instructions and Summary'!J$99</calculatedColumnFormula>
    </tableColumn>
  </tableColumns>
  <tableStyleInfo name="TableStyleLight1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53D9EBC-172D-4D4C-9811-F8AEBF4C42CC}" name="FY22_23_Summary_Forecasted_Reveneu_from_PreK_and_Total_Budgeted_Expenditures" displayName="FY22_23_Summary_Forecasted_Reveneu_from_PreK_and_Total_Budgeted_Expenditures" ref="A62:B67" totalsRowShown="0" headerRowDxfId="93" dataDxfId="92" tableBorderDxfId="91">
  <autoFilter ref="A62:B67" xr:uid="{B53D9EBC-172D-4D4C-9811-F8AEBF4C42CC}">
    <filterColumn colId="0" hiddenButton="1"/>
    <filterColumn colId="1" hiddenButton="1"/>
  </autoFilter>
  <tableColumns count="2">
    <tableColumn id="1" xr3:uid="{5FA262E4-B1F5-49D6-99C2-611E0D72F67F}" name="Summary" dataDxfId="90"/>
    <tableColumn id="2" xr3:uid="{85FFC7DD-E517-4D8C-BEC9-6D7671813068}" name="Totals" dataDxfId="89"/>
  </tableColumns>
  <tableStyleInfo name="TableStyleLight1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35131E6-FF19-44DA-A5B3-2FB11BF3297A}" name="Table10" displayName="Table10" ref="A6:B10" totalsRowShown="0" headerRowDxfId="88" dataDxfId="87" tableBorderDxfId="86">
  <autoFilter ref="A6:B10" xr:uid="{435131E6-FF19-44DA-A5B3-2FB11BF3297A}">
    <filterColumn colId="0" hiddenButton="1"/>
    <filterColumn colId="1" hiddenButton="1"/>
  </autoFilter>
  <tableColumns count="2">
    <tableColumn id="1" xr3:uid="{1311026C-FAD2-453B-9DC1-ACB39192DE4A}" name="Applicant and District" dataDxfId="85"/>
    <tableColumn id="2" xr3:uid="{C0908577-B506-4E63-8743-83D7A46F170E}" name="Start Here" dataDxfId="84"/>
  </tableColumns>
  <tableStyleInfo name="TableStyleLight1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4.xml"/><Relationship Id="rId13" Type="http://schemas.openxmlformats.org/officeDocument/2006/relationships/table" Target="../tables/table19.xml"/><Relationship Id="rId3" Type="http://schemas.openxmlformats.org/officeDocument/2006/relationships/printerSettings" Target="../printerSettings/printerSettings2.bin"/><Relationship Id="rId7" Type="http://schemas.openxmlformats.org/officeDocument/2006/relationships/table" Target="../tables/table13.xml"/><Relationship Id="rId12" Type="http://schemas.openxmlformats.org/officeDocument/2006/relationships/table" Target="../tables/table18.xml"/><Relationship Id="rId2" Type="http://schemas.openxmlformats.org/officeDocument/2006/relationships/hyperlink" Target="https://www.ksde.org/Agency/Fiscal-and-Administrative-Services/Fiscal-Auditing" TargetMode="External"/><Relationship Id="rId1" Type="http://schemas.openxmlformats.org/officeDocument/2006/relationships/hyperlink" Target="https://www.ksde.org/Agency/Division-of-Learning-Services/Special-Education-and-Title-Services/Special-Education/Special-Education-Fiscal-Resources/Categorical-Aid" TargetMode="External"/><Relationship Id="rId6" Type="http://schemas.openxmlformats.org/officeDocument/2006/relationships/table" Target="../tables/table12.xml"/><Relationship Id="rId11" Type="http://schemas.openxmlformats.org/officeDocument/2006/relationships/table" Target="../tables/table17.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 Id="rId14"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07A10-95AF-4C69-8087-42D7054957ED}">
  <sheetPr>
    <tabColor rgb="FF83DACB"/>
    <pageSetUpPr fitToPage="1"/>
  </sheetPr>
  <dimension ref="A1:L99"/>
  <sheetViews>
    <sheetView showGridLines="0" tabSelected="1" zoomScale="80" zoomScaleNormal="80" workbookViewId="0">
      <selection activeCell="B7" sqref="B7"/>
    </sheetView>
  </sheetViews>
  <sheetFormatPr defaultColWidth="9.140625" defaultRowHeight="15" x14ac:dyDescent="0.2"/>
  <cols>
    <col min="1" max="1" width="57.5703125" style="153" customWidth="1"/>
    <col min="2" max="2" width="28.7109375" style="54" customWidth="1"/>
    <col min="3" max="10" width="18.28515625" style="54" customWidth="1"/>
    <col min="11" max="11" width="2.7109375" style="54" customWidth="1"/>
    <col min="12" max="12" width="9.140625" style="54"/>
    <col min="13" max="13" width="13.7109375" style="54" bestFit="1" customWidth="1"/>
    <col min="14" max="16384" width="9.140625" style="54"/>
  </cols>
  <sheetData>
    <row r="1" spans="1:11" ht="26.25" x14ac:dyDescent="0.4">
      <c r="A1" s="147" t="s">
        <v>1283</v>
      </c>
      <c r="B1" s="103"/>
      <c r="C1" s="103"/>
      <c r="D1" s="103"/>
      <c r="E1" s="103"/>
      <c r="F1" s="103"/>
      <c r="G1" s="103"/>
      <c r="H1" s="103"/>
      <c r="I1" s="103"/>
      <c r="J1" s="142"/>
    </row>
    <row r="2" spans="1:11" ht="20.25" x14ac:dyDescent="0.2">
      <c r="A2" s="148" t="s">
        <v>11</v>
      </c>
      <c r="B2" s="104"/>
      <c r="C2" s="104"/>
      <c r="D2" s="104"/>
      <c r="E2" s="104"/>
      <c r="F2" s="104"/>
      <c r="G2" s="104"/>
      <c r="H2" s="104"/>
      <c r="I2" s="104"/>
      <c r="J2" s="143"/>
    </row>
    <row r="3" spans="1:11" ht="15.75" x14ac:dyDescent="0.25">
      <c r="A3" s="149" t="s">
        <v>1313</v>
      </c>
      <c r="B3" s="105"/>
      <c r="C3" s="105"/>
      <c r="D3" s="105"/>
      <c r="E3" s="105"/>
      <c r="F3" s="105"/>
      <c r="G3" s="105"/>
      <c r="H3" s="105"/>
      <c r="I3" s="105"/>
      <c r="J3" s="144"/>
    </row>
    <row r="4" spans="1:11" ht="162" customHeight="1" x14ac:dyDescent="0.2">
      <c r="A4" s="150" t="s">
        <v>1304</v>
      </c>
      <c r="B4" s="106"/>
      <c r="C4" s="106"/>
      <c r="D4" s="106"/>
      <c r="E4" s="106"/>
      <c r="F4" s="106"/>
      <c r="G4" s="106"/>
      <c r="H4" s="106"/>
      <c r="I4" s="106"/>
      <c r="J4" s="145"/>
    </row>
    <row r="5" spans="1:11" ht="118.15" customHeight="1" x14ac:dyDescent="0.2">
      <c r="A5" s="150" t="s">
        <v>1247</v>
      </c>
      <c r="B5" s="106"/>
      <c r="C5" s="106"/>
      <c r="D5" s="106"/>
      <c r="E5" s="106"/>
      <c r="F5" s="106"/>
      <c r="G5" s="106"/>
      <c r="H5" s="106"/>
      <c r="I5" s="106"/>
      <c r="J5" s="146"/>
      <c r="K5" s="262"/>
    </row>
    <row r="6" spans="1:11" ht="20.25" x14ac:dyDescent="0.3">
      <c r="A6" s="263" t="s">
        <v>1295</v>
      </c>
      <c r="B6" s="263" t="s">
        <v>1296</v>
      </c>
      <c r="C6" s="108"/>
      <c r="D6" s="108"/>
      <c r="E6" s="108"/>
      <c r="F6" s="108"/>
      <c r="G6" s="108"/>
      <c r="H6" s="108"/>
      <c r="I6" s="108"/>
      <c r="J6" s="109"/>
    </row>
    <row r="7" spans="1:11" ht="45" customHeight="1" x14ac:dyDescent="0.2">
      <c r="A7" s="99" t="s">
        <v>1210</v>
      </c>
      <c r="B7" s="268"/>
      <c r="C7" s="110"/>
      <c r="D7" s="110"/>
      <c r="E7" s="110"/>
      <c r="F7" s="110"/>
      <c r="G7" s="110"/>
      <c r="H7" s="110"/>
      <c r="I7" s="110"/>
      <c r="J7" s="111"/>
    </row>
    <row r="8" spans="1:11" ht="20.25" x14ac:dyDescent="0.2">
      <c r="A8" s="99" t="s">
        <v>1234</v>
      </c>
      <c r="B8" s="268"/>
      <c r="C8" s="110"/>
      <c r="D8" s="110"/>
      <c r="E8" s="110"/>
      <c r="F8" s="110"/>
      <c r="G8" s="110"/>
      <c r="H8" s="110"/>
      <c r="I8" s="110"/>
      <c r="J8" s="111"/>
    </row>
    <row r="9" spans="1:11" ht="20.45" customHeight="1" x14ac:dyDescent="0.2">
      <c r="A9" s="55" t="s">
        <v>12</v>
      </c>
      <c r="B9" s="114"/>
      <c r="C9" s="110"/>
      <c r="D9" s="110"/>
      <c r="E9" s="110"/>
      <c r="F9" s="110"/>
      <c r="G9" s="110"/>
      <c r="H9" s="110"/>
      <c r="I9" s="110"/>
      <c r="J9" s="111"/>
    </row>
    <row r="10" spans="1:11" ht="20.45" customHeight="1" x14ac:dyDescent="0.2">
      <c r="A10" s="56" t="s">
        <v>13</v>
      </c>
      <c r="B10" s="107" t="str">
        <f>IFERROR(INDEX('Table 1 - District Names'!$D$3:$D$293,MATCH('Instructions and Summary'!B9, 'Table 1 - District Names'!$C$3:$C$293,0)),"")</f>
        <v/>
      </c>
      <c r="C10" s="112"/>
      <c r="D10" s="112"/>
      <c r="E10" s="112"/>
      <c r="F10" s="112"/>
      <c r="G10" s="112"/>
      <c r="H10" s="112"/>
      <c r="I10" s="112"/>
      <c r="J10" s="113"/>
    </row>
    <row r="11" spans="1:11" ht="45.75" customHeight="1" x14ac:dyDescent="0.2">
      <c r="A11" s="235" t="s">
        <v>1248</v>
      </c>
      <c r="B11" s="236" t="str">
        <f>IFERROR(_xlfn.IFS(INDEX('Table 2 - Approved PAAR'!$D$3:$D$293,MATCH('Instructions and Summary'!B9, 'Table 2 - Approved PAAR'!$A$3:$A$293,0))="Yes",'Table 2 - Approved PAAR'!H3,INDEX('Table 2 - Approved PAAR'!$D$3:$D$293,MATCH('Instructions and Summary'!B9, 'Table 2 - Approved PAAR'!$A$3:$A$293,0))="No",'Table 2 - Approved PAAR'!H4,INDEX('Table 2 - Approved PAAR'!$D$3:$D$293,MATCH('Instructions and Summary'!B9, 'Table 2 - Approved PAAR'!$A$3:$A$293,0))="Aug",'Table 2 - Approved PAAR'!H5)," ")</f>
        <v xml:space="preserve"> </v>
      </c>
      <c r="C11" s="124"/>
      <c r="D11" s="124"/>
      <c r="E11" s="124"/>
      <c r="F11" s="124"/>
      <c r="G11" s="124"/>
      <c r="H11" s="124"/>
      <c r="I11" s="124"/>
      <c r="J11" s="125"/>
    </row>
    <row r="12" spans="1:11" ht="57" customHeight="1" x14ac:dyDescent="0.2">
      <c r="A12" s="115" t="s">
        <v>1235</v>
      </c>
      <c r="B12" s="126" t="str">
        <f>IFERROR(IF(INDEX('Table 3 - Indicator 6 ECLRE'!$B$3:$B$275,MATCH('Instructions and Summary'!B9, 'Table 3 - Indicator 6 ECLRE'!$A$3:$A$275,0))="YES",'Table 3 - Indicator 6 ECLRE'!L3,'Table 3 - Indicator 6 ECLRE'!L4),"")</f>
        <v/>
      </c>
      <c r="C12" s="127"/>
      <c r="D12" s="127"/>
      <c r="E12" s="127"/>
      <c r="F12" s="127"/>
      <c r="G12" s="127"/>
      <c r="H12" s="127"/>
      <c r="I12" s="127"/>
      <c r="J12" s="128"/>
    </row>
    <row r="13" spans="1:11" ht="76.5" customHeight="1" x14ac:dyDescent="0.2">
      <c r="A13" s="116" t="s">
        <v>1236</v>
      </c>
      <c r="B13" s="123" t="str">
        <f>IFERROR(_xlfn.IFS(INDEX('Table 6 - KPP Grant Awards'!$C$3:$C$300,MATCH('Instructions and Summary'!B9, 'Table 6 - KPP Grant Awards'!$A$3:$A$300,0))="21-22 KPP YES",'Table 6 - KPP Grant Awards'!I5,(INDEX('Table 6 - KPP Grant Awards'!$C$3:$C$295,MATCH('Instructions and Summary'!B9, 'Table 6 - KPP Grant Awards'!$A$3:$A$300,0))="21-22 KPP Consortium"),'Table 6 - KPP Grant Awards'!I6,(INDEX('Table 6 - KPP Grant Awards'!$C$3:$C$300,MATCH('Instructions and Summary'!B9, 'Table 6 - KPP Grant Awards'!$A$3:$A$300,0))="21-22 KPP NO"),'Table 6 - KPP Grant Awards'!I7),"")</f>
        <v/>
      </c>
      <c r="C13" s="124"/>
      <c r="D13" s="124"/>
      <c r="E13" s="124"/>
      <c r="F13" s="124"/>
      <c r="G13" s="124"/>
      <c r="H13" s="124"/>
      <c r="I13" s="124"/>
      <c r="J13" s="125"/>
    </row>
    <row r="14" spans="1:11" ht="15.75" x14ac:dyDescent="0.25">
      <c r="A14" s="117" t="s">
        <v>14</v>
      </c>
      <c r="B14" s="117"/>
      <c r="C14" s="118"/>
      <c r="D14" s="118"/>
      <c r="E14" s="118"/>
      <c r="F14" s="118"/>
      <c r="G14" s="118"/>
      <c r="H14" s="118"/>
      <c r="I14" s="118"/>
      <c r="J14" s="118"/>
    </row>
    <row r="15" spans="1:11" ht="15.75" x14ac:dyDescent="0.25">
      <c r="A15" s="151" t="s">
        <v>700</v>
      </c>
      <c r="B15" s="119"/>
      <c r="C15" s="119"/>
      <c r="D15" s="119"/>
      <c r="E15" s="119"/>
      <c r="F15" s="119"/>
      <c r="G15" s="119"/>
      <c r="H15" s="119"/>
      <c r="I15" s="119"/>
      <c r="J15" s="141"/>
    </row>
    <row r="16" spans="1:11" ht="63" x14ac:dyDescent="0.25">
      <c r="A16" s="216" t="s">
        <v>1294</v>
      </c>
      <c r="B16" s="121" t="s">
        <v>733</v>
      </c>
      <c r="C16" s="121" t="s">
        <v>732</v>
      </c>
      <c r="D16" s="121" t="s">
        <v>702</v>
      </c>
      <c r="E16" s="121" t="s">
        <v>16</v>
      </c>
      <c r="F16" s="121" t="s">
        <v>17</v>
      </c>
      <c r="G16" s="121" t="s">
        <v>729</v>
      </c>
      <c r="H16" s="121" t="s">
        <v>735</v>
      </c>
      <c r="I16" s="121" t="s">
        <v>734</v>
      </c>
      <c r="J16" s="221" t="s">
        <v>736</v>
      </c>
    </row>
    <row r="17" spans="1:10" ht="15.75" x14ac:dyDescent="0.2">
      <c r="A17" s="220" t="s">
        <v>703</v>
      </c>
      <c r="B17" s="57">
        <f>'Instructions and Summary'!$B$44</f>
        <v>0</v>
      </c>
      <c r="C17" s="57">
        <f>'Instructions and Summary'!$C$44</f>
        <v>0</v>
      </c>
      <c r="D17" s="57">
        <f>'Instructions and Summary'!$D$44</f>
        <v>0</v>
      </c>
      <c r="E17" s="57">
        <f>'Instructions and Summary'!$E$44</f>
        <v>0</v>
      </c>
      <c r="F17" s="57">
        <f>'Instructions and Summary'!$F$44</f>
        <v>0</v>
      </c>
      <c r="G17" s="57">
        <f>'Instructions and Summary'!$G$44</f>
        <v>0</v>
      </c>
      <c r="H17" s="57">
        <f>'Instructions and Summary'!$H$44</f>
        <v>0</v>
      </c>
      <c r="I17" s="58">
        <f>'Instructions and Summary'!$I$44</f>
        <v>0</v>
      </c>
      <c r="J17" s="200">
        <f>'Instructions and Summary'!$J$44</f>
        <v>0</v>
      </c>
    </row>
    <row r="18" spans="1:10" ht="15.75" x14ac:dyDescent="0.2">
      <c r="A18" s="222" t="s">
        <v>15</v>
      </c>
      <c r="B18" s="223">
        <f>'Instructions and Summary'!$B$56</f>
        <v>0</v>
      </c>
      <c r="C18" s="223">
        <f>'Instructions and Summary'!$C$56</f>
        <v>0</v>
      </c>
      <c r="D18" s="223">
        <f>'Instructions and Summary'!$D$56</f>
        <v>0</v>
      </c>
      <c r="E18" s="223">
        <f>'Instructions and Summary'!$E$56</f>
        <v>0</v>
      </c>
      <c r="F18" s="223">
        <f>'Instructions and Summary'!$F$56</f>
        <v>0</v>
      </c>
      <c r="G18" s="223">
        <f>'Instructions and Summary'!$G$56</f>
        <v>0</v>
      </c>
      <c r="H18" s="223">
        <f>'Instructions and Summary'!$H$56</f>
        <v>0</v>
      </c>
      <c r="I18" s="224">
        <f>'Instructions and Summary'!$I$56</f>
        <v>0</v>
      </c>
      <c r="J18" s="203">
        <f>'Instructions and Summary'!$J$56</f>
        <v>0</v>
      </c>
    </row>
    <row r="19" spans="1:10" ht="15.75" x14ac:dyDescent="0.2">
      <c r="A19" s="227" t="s">
        <v>777</v>
      </c>
      <c r="B19" s="227" t="s">
        <v>1292</v>
      </c>
      <c r="C19" s="122"/>
      <c r="D19" s="122"/>
      <c r="E19" s="122"/>
      <c r="F19" s="122"/>
      <c r="G19" s="122"/>
      <c r="H19" s="122"/>
      <c r="I19" s="122"/>
      <c r="J19" s="122"/>
    </row>
    <row r="20" spans="1:10" s="262" customFormat="1" ht="30.75" customHeight="1" x14ac:dyDescent="0.2">
      <c r="A20" s="225" t="s">
        <v>776</v>
      </c>
      <c r="B20" s="59">
        <f>SUM($B$17:$F$17,$H$17:$I$17)</f>
        <v>0</v>
      </c>
      <c r="C20" s="132"/>
      <c r="D20" s="132"/>
      <c r="E20" s="132"/>
      <c r="F20" s="132"/>
      <c r="G20" s="132"/>
      <c r="H20" s="132"/>
      <c r="I20" s="132"/>
      <c r="J20" s="135"/>
    </row>
    <row r="21" spans="1:10" s="262" customFormat="1" ht="15.75" customHeight="1" x14ac:dyDescent="0.2">
      <c r="A21" s="225" t="s">
        <v>780</v>
      </c>
      <c r="B21" s="60">
        <f>$J$18</f>
        <v>0</v>
      </c>
      <c r="C21" s="132"/>
      <c r="D21" s="132"/>
      <c r="E21" s="132"/>
      <c r="F21" s="132"/>
      <c r="G21" s="132"/>
      <c r="H21" s="132"/>
      <c r="I21" s="132"/>
      <c r="J21" s="135"/>
    </row>
    <row r="22" spans="1:10" s="262" customFormat="1" ht="48.6" customHeight="1" x14ac:dyDescent="0.2">
      <c r="A22" s="226" t="s">
        <v>781</v>
      </c>
      <c r="B22" s="59">
        <f>B20-B21</f>
        <v>0</v>
      </c>
      <c r="C22" s="131" t="str">
        <f>IF(B20&gt;B21,'Table 4 - Summary Information'!B4,"")</f>
        <v/>
      </c>
      <c r="D22" s="131"/>
      <c r="E22" s="131"/>
      <c r="F22" s="131"/>
      <c r="G22" s="131"/>
      <c r="H22" s="131"/>
      <c r="I22" s="131"/>
      <c r="J22" s="139"/>
    </row>
    <row r="23" spans="1:10" s="262" customFormat="1" ht="49.5" customHeight="1" x14ac:dyDescent="0.2">
      <c r="A23" s="228" t="s">
        <v>779</v>
      </c>
      <c r="B23" s="229">
        <f>IFERROR($G$17,"")</f>
        <v>0</v>
      </c>
      <c r="C23" s="179" t="str">
        <f>_xlfn.IFS(B21=0,"",B22&gt;0,'Table 4 - Summary Information'!B7,ABS(B22)&lt;B23,'Table 4 - Summary Information'!B7,ABS(B22)&gt;B23,"",ABS(B22)=B23,"")</f>
        <v/>
      </c>
      <c r="D23" s="133"/>
      <c r="E23" s="133"/>
      <c r="F23" s="133"/>
      <c r="G23" s="133"/>
      <c r="H23" s="133"/>
      <c r="I23" s="133"/>
      <c r="J23" s="140"/>
    </row>
    <row r="24" spans="1:10" s="264" customFormat="1" ht="63" x14ac:dyDescent="0.25">
      <c r="A24" s="234" t="s">
        <v>1223</v>
      </c>
      <c r="B24" s="121" t="s">
        <v>733</v>
      </c>
      <c r="C24" s="120" t="s">
        <v>732</v>
      </c>
      <c r="D24" s="120" t="s">
        <v>702</v>
      </c>
      <c r="E24" s="120" t="s">
        <v>16</v>
      </c>
      <c r="F24" s="120" t="s">
        <v>17</v>
      </c>
      <c r="G24" s="120" t="s">
        <v>729</v>
      </c>
      <c r="H24" s="120" t="s">
        <v>735</v>
      </c>
      <c r="I24" s="120" t="s">
        <v>734</v>
      </c>
      <c r="J24" s="211" t="s">
        <v>715</v>
      </c>
    </row>
    <row r="25" spans="1:10" x14ac:dyDescent="0.2">
      <c r="A25" s="197" t="s">
        <v>730</v>
      </c>
      <c r="B25" s="61"/>
      <c r="C25" s="61"/>
      <c r="D25" s="61"/>
      <c r="E25" s="61">
        <f>'Revenue Calculator'!B14</f>
        <v>0</v>
      </c>
      <c r="F25" s="61"/>
      <c r="G25" s="61"/>
      <c r="H25" s="61"/>
      <c r="I25" s="61"/>
      <c r="J25" s="212">
        <f t="shared" ref="J25:J43" si="0">SUM(B25:I25)</f>
        <v>0</v>
      </c>
    </row>
    <row r="26" spans="1:10" x14ac:dyDescent="0.2">
      <c r="A26" s="199" t="s">
        <v>731</v>
      </c>
      <c r="B26" s="61"/>
      <c r="C26" s="61">
        <f>'Revenue Calculator'!B15</f>
        <v>0</v>
      </c>
      <c r="D26" s="61"/>
      <c r="E26" s="61"/>
      <c r="F26" s="61"/>
      <c r="G26" s="61"/>
      <c r="H26" s="61"/>
      <c r="I26" s="61"/>
      <c r="J26" s="212">
        <f t="shared" si="0"/>
        <v>0</v>
      </c>
    </row>
    <row r="27" spans="1:10" x14ac:dyDescent="0.2">
      <c r="A27" s="207" t="s">
        <v>783</v>
      </c>
      <c r="B27" s="61"/>
      <c r="C27" s="61"/>
      <c r="D27" s="61"/>
      <c r="E27" s="61"/>
      <c r="F27" s="61">
        <f>'Revenue Calculator'!B18</f>
        <v>0</v>
      </c>
      <c r="G27" s="61"/>
      <c r="H27" s="61"/>
      <c r="I27" s="61"/>
      <c r="J27" s="212">
        <f t="shared" si="0"/>
        <v>0</v>
      </c>
    </row>
    <row r="28" spans="1:10" x14ac:dyDescent="0.2">
      <c r="A28" s="207" t="s">
        <v>728</v>
      </c>
      <c r="B28" s="61"/>
      <c r="C28" s="61">
        <f>'Revenue Calculator'!C21+'Revenue Calculator'!C22+'Revenue Calculator'!C23</f>
        <v>0</v>
      </c>
      <c r="D28" s="61"/>
      <c r="E28" s="61"/>
      <c r="F28" s="61"/>
      <c r="G28" s="61"/>
      <c r="H28" s="61"/>
      <c r="I28" s="61"/>
      <c r="J28" s="212">
        <f t="shared" si="0"/>
        <v>0</v>
      </c>
    </row>
    <row r="29" spans="1:10" x14ac:dyDescent="0.2">
      <c r="A29" s="208" t="s">
        <v>752</v>
      </c>
      <c r="B29" s="61">
        <f>'Revenue Calculator'!B27</f>
        <v>0</v>
      </c>
      <c r="C29" s="61"/>
      <c r="D29" s="61"/>
      <c r="E29" s="61"/>
      <c r="F29" s="61"/>
      <c r="G29" s="61"/>
      <c r="H29" s="61"/>
      <c r="I29" s="61"/>
      <c r="J29" s="212">
        <f t="shared" si="0"/>
        <v>0</v>
      </c>
    </row>
    <row r="30" spans="1:10" x14ac:dyDescent="0.2">
      <c r="A30" s="208" t="s">
        <v>707</v>
      </c>
      <c r="B30" s="61">
        <f>'Revenue Calculator'!B28</f>
        <v>0</v>
      </c>
      <c r="C30" s="61"/>
      <c r="D30" s="61"/>
      <c r="E30" s="61"/>
      <c r="F30" s="61"/>
      <c r="G30" s="61"/>
      <c r="H30" s="61"/>
      <c r="I30" s="61"/>
      <c r="J30" s="212">
        <f t="shared" si="0"/>
        <v>0</v>
      </c>
    </row>
    <row r="31" spans="1:10" x14ac:dyDescent="0.2">
      <c r="A31" s="208" t="s">
        <v>761</v>
      </c>
      <c r="B31" s="61">
        <f>'Revenue Calculator'!B29</f>
        <v>0</v>
      </c>
      <c r="C31" s="61"/>
      <c r="D31" s="61"/>
      <c r="E31" s="61"/>
      <c r="F31" s="61"/>
      <c r="G31" s="61"/>
      <c r="H31" s="61"/>
      <c r="I31" s="61"/>
      <c r="J31" s="212">
        <f t="shared" si="0"/>
        <v>0</v>
      </c>
    </row>
    <row r="32" spans="1:10" x14ac:dyDescent="0.2">
      <c r="A32" s="208" t="s">
        <v>1253</v>
      </c>
      <c r="B32" s="61"/>
      <c r="C32" s="61"/>
      <c r="D32" s="61"/>
      <c r="E32" s="61"/>
      <c r="F32" s="61"/>
      <c r="G32" s="61"/>
      <c r="H32" s="61"/>
      <c r="I32" s="61">
        <f>'Revenue Calculator'!B30</f>
        <v>0</v>
      </c>
      <c r="J32" s="212">
        <f t="shared" si="0"/>
        <v>0</v>
      </c>
    </row>
    <row r="33" spans="1:10" x14ac:dyDescent="0.2">
      <c r="A33" s="208" t="s">
        <v>708</v>
      </c>
      <c r="B33" s="61"/>
      <c r="C33" s="61"/>
      <c r="D33" s="61"/>
      <c r="E33" s="61"/>
      <c r="F33" s="61"/>
      <c r="G33" s="61"/>
      <c r="H33" s="61"/>
      <c r="I33" s="61">
        <f>'Revenue Calculator'!B31</f>
        <v>0</v>
      </c>
      <c r="J33" s="212">
        <f t="shared" si="0"/>
        <v>0</v>
      </c>
    </row>
    <row r="34" spans="1:10" ht="30" x14ac:dyDescent="0.2">
      <c r="A34" s="208" t="s">
        <v>1249</v>
      </c>
      <c r="B34" s="61"/>
      <c r="C34" s="61"/>
      <c r="D34" s="61"/>
      <c r="E34" s="61"/>
      <c r="F34" s="61"/>
      <c r="G34" s="61"/>
      <c r="H34" s="61"/>
      <c r="I34" s="61">
        <f>'Revenue Calculator'!B32</f>
        <v>0</v>
      </c>
      <c r="J34" s="212">
        <f t="shared" si="0"/>
        <v>0</v>
      </c>
    </row>
    <row r="35" spans="1:10" ht="27.75" customHeight="1" x14ac:dyDescent="0.2">
      <c r="A35" s="208" t="s">
        <v>765</v>
      </c>
      <c r="B35" s="61">
        <f>'Revenue Calculator'!B33</f>
        <v>0</v>
      </c>
      <c r="C35" s="61"/>
      <c r="D35" s="61"/>
      <c r="E35" s="61"/>
      <c r="F35" s="61"/>
      <c r="G35" s="61"/>
      <c r="H35" s="61"/>
      <c r="I35" s="61"/>
      <c r="J35" s="212">
        <f t="shared" si="0"/>
        <v>0</v>
      </c>
    </row>
    <row r="36" spans="1:10" x14ac:dyDescent="0.2">
      <c r="A36" s="208" t="s">
        <v>710</v>
      </c>
      <c r="B36" s="61"/>
      <c r="C36" s="61"/>
      <c r="D36" s="61">
        <f>'Revenue Calculator'!B34</f>
        <v>0</v>
      </c>
      <c r="E36" s="61"/>
      <c r="F36" s="61"/>
      <c r="G36" s="61"/>
      <c r="H36" s="61"/>
      <c r="I36" s="61"/>
      <c r="J36" s="212">
        <f t="shared" si="0"/>
        <v>0</v>
      </c>
    </row>
    <row r="37" spans="1:10" x14ac:dyDescent="0.2">
      <c r="A37" s="208" t="s">
        <v>711</v>
      </c>
      <c r="B37" s="61"/>
      <c r="C37" s="61"/>
      <c r="D37" s="61">
        <f>'Revenue Calculator'!B35</f>
        <v>0</v>
      </c>
      <c r="E37" s="61"/>
      <c r="F37" s="61"/>
      <c r="G37" s="61"/>
      <c r="H37" s="61"/>
      <c r="I37" s="61"/>
      <c r="J37" s="212">
        <f t="shared" si="0"/>
        <v>0</v>
      </c>
    </row>
    <row r="38" spans="1:10" x14ac:dyDescent="0.2">
      <c r="A38" s="208" t="s">
        <v>712</v>
      </c>
      <c r="B38" s="61"/>
      <c r="C38" s="61"/>
      <c r="D38" s="61">
        <f>'Revenue Calculator'!B36</f>
        <v>0</v>
      </c>
      <c r="E38" s="61"/>
      <c r="F38" s="61"/>
      <c r="G38" s="61"/>
      <c r="H38" s="61"/>
      <c r="I38" s="61"/>
      <c r="J38" s="212">
        <f t="shared" si="0"/>
        <v>0</v>
      </c>
    </row>
    <row r="39" spans="1:10" x14ac:dyDescent="0.2">
      <c r="A39" s="198" t="s">
        <v>713</v>
      </c>
      <c r="B39" s="61"/>
      <c r="C39" s="61"/>
      <c r="D39" s="61">
        <f>'Revenue Calculator'!B37</f>
        <v>0</v>
      </c>
      <c r="E39" s="61"/>
      <c r="F39" s="61"/>
      <c r="G39" s="61"/>
      <c r="H39" s="61"/>
      <c r="I39" s="61"/>
      <c r="J39" s="212">
        <f t="shared" si="0"/>
        <v>0</v>
      </c>
    </row>
    <row r="40" spans="1:10" ht="30" customHeight="1" x14ac:dyDescent="0.2">
      <c r="A40" s="198" t="s">
        <v>705</v>
      </c>
      <c r="B40" s="61"/>
      <c r="C40" s="61"/>
      <c r="D40" s="61"/>
      <c r="E40" s="61"/>
      <c r="F40" s="61"/>
      <c r="G40" s="61"/>
      <c r="H40" s="61">
        <f>'Revenue Calculator'!B38</f>
        <v>0</v>
      </c>
      <c r="I40" s="61"/>
      <c r="J40" s="212">
        <f t="shared" si="0"/>
        <v>0</v>
      </c>
    </row>
    <row r="41" spans="1:10" x14ac:dyDescent="0.2">
      <c r="A41" s="198" t="s">
        <v>714</v>
      </c>
      <c r="B41" s="61"/>
      <c r="C41" s="61"/>
      <c r="D41" s="61"/>
      <c r="E41" s="61"/>
      <c r="F41" s="61"/>
      <c r="G41" s="61"/>
      <c r="H41" s="61">
        <f>'Revenue Calculator'!B39</f>
        <v>0</v>
      </c>
      <c r="I41" s="61"/>
      <c r="J41" s="212">
        <f t="shared" si="0"/>
        <v>0</v>
      </c>
    </row>
    <row r="42" spans="1:10" x14ac:dyDescent="0.2">
      <c r="A42" s="210" t="s">
        <v>1227</v>
      </c>
      <c r="B42" s="61"/>
      <c r="C42" s="61"/>
      <c r="D42" s="61"/>
      <c r="E42" s="61"/>
      <c r="F42" s="61"/>
      <c r="G42" s="61"/>
      <c r="H42" s="61"/>
      <c r="I42" s="61">
        <f>'Revenue Calculator'!B40</f>
        <v>0</v>
      </c>
      <c r="J42" s="212">
        <f t="shared" si="0"/>
        <v>0</v>
      </c>
    </row>
    <row r="43" spans="1:10" x14ac:dyDescent="0.2">
      <c r="A43" s="208" t="s">
        <v>764</v>
      </c>
      <c r="B43" s="61"/>
      <c r="C43" s="61"/>
      <c r="D43" s="61"/>
      <c r="E43" s="61"/>
      <c r="F43" s="61"/>
      <c r="G43" s="61" t="str">
        <f>IFERROR('Revenue Calculator'!B41+'Revenue Calculator'!B42,"")</f>
        <v/>
      </c>
      <c r="H43" s="61"/>
      <c r="I43" s="61"/>
      <c r="J43" s="212">
        <f t="shared" si="0"/>
        <v>0</v>
      </c>
    </row>
    <row r="44" spans="1:10" ht="15.75" x14ac:dyDescent="0.2">
      <c r="A44" s="214" t="s">
        <v>762</v>
      </c>
      <c r="B44" s="201">
        <f t="shared" ref="B44:J44" si="1">SUM(B25:B43)</f>
        <v>0</v>
      </c>
      <c r="C44" s="201">
        <f t="shared" si="1"/>
        <v>0</v>
      </c>
      <c r="D44" s="201">
        <f t="shared" si="1"/>
        <v>0</v>
      </c>
      <c r="E44" s="201">
        <f t="shared" si="1"/>
        <v>0</v>
      </c>
      <c r="F44" s="201">
        <f t="shared" si="1"/>
        <v>0</v>
      </c>
      <c r="G44" s="201">
        <f t="shared" si="1"/>
        <v>0</v>
      </c>
      <c r="H44" s="201">
        <f t="shared" si="1"/>
        <v>0</v>
      </c>
      <c r="I44" s="201">
        <f t="shared" si="1"/>
        <v>0</v>
      </c>
      <c r="J44" s="215">
        <f t="shared" si="1"/>
        <v>0</v>
      </c>
    </row>
    <row r="45" spans="1:10" ht="63" x14ac:dyDescent="0.25">
      <c r="A45" s="216" t="s">
        <v>1222</v>
      </c>
      <c r="B45" s="120" t="s">
        <v>733</v>
      </c>
      <c r="C45" s="120" t="s">
        <v>732</v>
      </c>
      <c r="D45" s="120" t="s">
        <v>702</v>
      </c>
      <c r="E45" s="120" t="s">
        <v>16</v>
      </c>
      <c r="F45" s="120" t="s">
        <v>17</v>
      </c>
      <c r="G45" s="120" t="s">
        <v>729</v>
      </c>
      <c r="H45" s="120" t="s">
        <v>735</v>
      </c>
      <c r="I45" s="120" t="s">
        <v>734</v>
      </c>
      <c r="J45" s="211" t="s">
        <v>15</v>
      </c>
    </row>
    <row r="46" spans="1:10" ht="15.75" x14ac:dyDescent="0.2">
      <c r="A46" s="197" t="s">
        <v>1212</v>
      </c>
      <c r="B46" s="61">
        <f>SUMPRODUCT(--('Budget Template'!$C$6:C$56="Personnel (Salaries)"),'Budget Template'!$D$6:$D$56)</f>
        <v>0</v>
      </c>
      <c r="C46" s="61">
        <f>SUMPRODUCT(--('Budget Template'!$C$6:C$56="Personnel (Salaries)"),'Budget Template'!$E$6:$E$56)</f>
        <v>0</v>
      </c>
      <c r="D46" s="61">
        <f>SUMPRODUCT(--('Budget Template'!$C$6:C$56="Personnel (Salaries)"),'Budget Template'!$F$6:$F$56)</f>
        <v>0</v>
      </c>
      <c r="E46" s="61">
        <f>SUMPRODUCT(--('Budget Template'!$C$6:C$56="Personnel (Salaries)"),'Budget Template'!$G$6:$G$56)</f>
        <v>0</v>
      </c>
      <c r="F46" s="61">
        <f>SUMPRODUCT(--('Budget Template'!$C$6:C$56="Personnel (Salaries)"),'Budget Template'!$H$6:$H$56)</f>
        <v>0</v>
      </c>
      <c r="G46" s="61">
        <f>SUMPRODUCT(--('Budget Template'!$C$6:C$56="Personnel (Salaries)"),'Budget Template'!$I$6:$I$56)</f>
        <v>0</v>
      </c>
      <c r="H46" s="61">
        <f>SUMPRODUCT(--('Budget Template'!$C$6:C$56="Personnel (Salaries)"),'Budget Template'!$J$6:$J$56)</f>
        <v>0</v>
      </c>
      <c r="I46" s="61">
        <f>SUMPRODUCT(--('Budget Template'!$C$6:C$56="Personnel (Salaries)"),'Budget Template'!$K$6:$K$56)</f>
        <v>0</v>
      </c>
      <c r="J46" s="213">
        <f t="shared" ref="J46:J52" si="2">SUM(B46:I46)</f>
        <v>0</v>
      </c>
    </row>
    <row r="47" spans="1:10" ht="15.75" x14ac:dyDescent="0.2">
      <c r="A47" s="217" t="s">
        <v>1213</v>
      </c>
      <c r="B47" s="61">
        <f>SUMPRODUCT(--('Budget Template'!$C$6:$C$56="Personnel (Benefits)"),'Budget Template'!D$6:D$56)</f>
        <v>0</v>
      </c>
      <c r="C47" s="61">
        <f>SUMPRODUCT(--('Budget Template'!$C$6:$C$56="Personnel (Benefits)"),'Budget Template'!E$6:E$56)</f>
        <v>0</v>
      </c>
      <c r="D47" s="61">
        <f>SUMPRODUCT(--('Budget Template'!$C$6:$C$56="Personnel (Benefits)"),'Budget Template'!F$6:F$56)</f>
        <v>0</v>
      </c>
      <c r="E47" s="61">
        <f>SUMPRODUCT(--('Budget Template'!$C$6:$C$56="Personnel (Benefits)"),'Budget Template'!G$6:G$56)</f>
        <v>0</v>
      </c>
      <c r="F47" s="61">
        <f>SUMPRODUCT(--('Budget Template'!$C$6:$C$56="Personnel (Benefits)"),'Budget Template'!H$6:H$56)</f>
        <v>0</v>
      </c>
      <c r="G47" s="61">
        <f>SUMPRODUCT(--('Budget Template'!$C$6:$C$56="Personnel (Benefits)"),'Budget Template'!I$6:I$56)</f>
        <v>0</v>
      </c>
      <c r="H47" s="61">
        <f>SUMPRODUCT(--('Budget Template'!$C$6:$C$56="Personnel (Benefits)"),'Budget Template'!J$6:J$56)</f>
        <v>0</v>
      </c>
      <c r="I47" s="61">
        <f>SUMPRODUCT(--('Budget Template'!$C$6:$C$56="Personnel (Benefits)"),'Budget Template'!K$6:K$56)</f>
        <v>0</v>
      </c>
      <c r="J47" s="213">
        <f t="shared" si="2"/>
        <v>0</v>
      </c>
    </row>
    <row r="48" spans="1:10" ht="15.75" x14ac:dyDescent="0.2">
      <c r="A48" s="210" t="s">
        <v>1214</v>
      </c>
      <c r="B48" s="61">
        <f>SUMPRODUCT(--('Budget Template'!$C$6:$C$56="Travel &amp; Subsistence"),'Budget Template'!D$6:D$56)</f>
        <v>0</v>
      </c>
      <c r="C48" s="61">
        <f>SUMPRODUCT(--('Budget Template'!$C$6:$C$56="Travel &amp; Subsistence"),'Budget Template'!E$6:E$56)</f>
        <v>0</v>
      </c>
      <c r="D48" s="61">
        <f>SUMPRODUCT(--('Budget Template'!$C$6:$C$56="Travel &amp; Subsistence"),'Budget Template'!F$6:F$56)</f>
        <v>0</v>
      </c>
      <c r="E48" s="61">
        <f>SUMPRODUCT(--('Budget Template'!$C$6:$C$56="Travel &amp; Subsistence"),'Budget Template'!G$6:G$56)</f>
        <v>0</v>
      </c>
      <c r="F48" s="61">
        <f>SUMPRODUCT(--('Budget Template'!$C$6:$C$56="Travel &amp; Subsistence"),'Budget Template'!H$6:H$56)</f>
        <v>0</v>
      </c>
      <c r="G48" s="61">
        <f>SUMPRODUCT(--('Budget Template'!$C$6:$C$56="Travel &amp; Subsistence"),'Budget Template'!I$6:I$56)</f>
        <v>0</v>
      </c>
      <c r="H48" s="61">
        <f>SUMPRODUCT(--('Budget Template'!$C$6:$C$56="Travel &amp; Subsistence"),'Budget Template'!J$6:J$56)</f>
        <v>0</v>
      </c>
      <c r="I48" s="61">
        <f>SUMPRODUCT(--('Budget Template'!$C$6:$C$56="Travel &amp; Subsistence"),'Budget Template'!K$6:K$56)</f>
        <v>0</v>
      </c>
      <c r="J48" s="213">
        <f t="shared" si="2"/>
        <v>0</v>
      </c>
    </row>
    <row r="49" spans="1:11" ht="15.75" x14ac:dyDescent="0.2">
      <c r="A49" s="210" t="s">
        <v>1215</v>
      </c>
      <c r="B49" s="61">
        <f>SUMPRODUCT(--('Budget Template'!$C$6:$C$56="Furniture &amp; Equipment"),'Budget Template'!D$6:D$56)</f>
        <v>0</v>
      </c>
      <c r="C49" s="61">
        <f>SUMPRODUCT(--('Budget Template'!$C$6:$C$56="Furniture &amp; Equipment"),'Budget Template'!E$6:E$56)</f>
        <v>0</v>
      </c>
      <c r="D49" s="61">
        <f>SUMPRODUCT(--('Budget Template'!$C$6:$C$56="Furniture &amp; Equipment"),'Budget Template'!F$6:F$56)</f>
        <v>0</v>
      </c>
      <c r="E49" s="61">
        <f>SUMPRODUCT(--('Budget Template'!$C$6:$C$56="Furniture &amp; Equipment"),'Budget Template'!G$6:G$56)</f>
        <v>0</v>
      </c>
      <c r="F49" s="61">
        <f>SUMPRODUCT(--('Budget Template'!$C$6:$C$56="Furniture &amp; Equipment"),'Budget Template'!H$6:H$56)</f>
        <v>0</v>
      </c>
      <c r="G49" s="61">
        <f>SUMPRODUCT(--('Budget Template'!$C$6:$C$56="Furniture &amp; Equipment"),'Budget Template'!I$6:I$56)</f>
        <v>0</v>
      </c>
      <c r="H49" s="61">
        <f>SUMPRODUCT(--('Budget Template'!$C$6:$C$56="Furniture &amp; Equipment"),'Budget Template'!J$6:J$56)</f>
        <v>0</v>
      </c>
      <c r="I49" s="61">
        <f>SUMPRODUCT(--('Budget Template'!$C$6:$C$56="Furniture &amp; Equipment"),'Budget Template'!K$6:K$56)</f>
        <v>0</v>
      </c>
      <c r="J49" s="213">
        <f t="shared" si="2"/>
        <v>0</v>
      </c>
    </row>
    <row r="50" spans="1:11" ht="15.75" x14ac:dyDescent="0.2">
      <c r="A50" s="217" t="s">
        <v>1216</v>
      </c>
      <c r="B50" s="61">
        <f>SUMPRODUCT(--('Budget Template'!$C$6:$C$56="Supplies"),'Budget Template'!D$6:D$56)</f>
        <v>0</v>
      </c>
      <c r="C50" s="61">
        <f>SUMPRODUCT(--('Budget Template'!$C$6:$C$56="Supplies"),'Budget Template'!E$6:E$56)</f>
        <v>0</v>
      </c>
      <c r="D50" s="61">
        <f>SUMPRODUCT(--('Budget Template'!$C$6:$C$56="Supplies"),'Budget Template'!F$6:F$56)</f>
        <v>0</v>
      </c>
      <c r="E50" s="61">
        <f>SUMPRODUCT(--('Budget Template'!$C$6:$C$56="Supplies"),'Budget Template'!G$6:G$56)</f>
        <v>0</v>
      </c>
      <c r="F50" s="61">
        <f>SUMPRODUCT(--('Budget Template'!$C$6:$C$56="Supplies"),'Budget Template'!H$6:H$56)</f>
        <v>0</v>
      </c>
      <c r="G50" s="61">
        <f>SUMPRODUCT(--('Budget Template'!$C$6:$C$56="Supplies"),'Budget Template'!I$6:I$56)</f>
        <v>0</v>
      </c>
      <c r="H50" s="61">
        <f>SUMPRODUCT(--('Budget Template'!$C$6:$C$56="Supplies"),'Budget Template'!J$6:J$56)</f>
        <v>0</v>
      </c>
      <c r="I50" s="61">
        <f>SUMPRODUCT(--('Budget Template'!$C$6:$C$56="Supplies"),'Budget Template'!K$6:K$56)</f>
        <v>0</v>
      </c>
      <c r="J50" s="213">
        <f t="shared" si="2"/>
        <v>0</v>
      </c>
    </row>
    <row r="51" spans="1:11" ht="15.75" x14ac:dyDescent="0.2">
      <c r="A51" s="210" t="s">
        <v>1217</v>
      </c>
      <c r="B51" s="61">
        <f>SUMPRODUCT(--('Budget Template'!$C6:$C56="Contractual"),'Budget Template'!D6:D56)</f>
        <v>0</v>
      </c>
      <c r="C51" s="61">
        <f>SUMPRODUCT(--('Budget Template'!$C6:$C56="Contractual"),'Budget Template'!E6:E56)</f>
        <v>0</v>
      </c>
      <c r="D51" s="61">
        <f>SUMPRODUCT(--('Budget Template'!$C6:$C56="Contractual"),'Budget Template'!F6:F56)</f>
        <v>0</v>
      </c>
      <c r="E51" s="61">
        <f>SUMPRODUCT(--('Budget Template'!$C6:$C56="Contractual"),'Budget Template'!G6:G56)</f>
        <v>0</v>
      </c>
      <c r="F51" s="61">
        <f>SUMPRODUCT(--('Budget Template'!$C6:$C56="Contractual"),'Budget Template'!H6:H56)</f>
        <v>0</v>
      </c>
      <c r="G51" s="61">
        <f>SUMPRODUCT(--('Budget Template'!$C6:$C56="Contractual"),'Budget Template'!I6:I56)</f>
        <v>0</v>
      </c>
      <c r="H51" s="61">
        <f>SUMPRODUCT(--('Budget Template'!$C6:$C56="Contractual"),'Budget Template'!J6:J56)</f>
        <v>0</v>
      </c>
      <c r="I51" s="61">
        <f>SUMPRODUCT(--('Budget Template'!$C6:$C56="Contractual"),'Budget Template'!K6:K56)</f>
        <v>0</v>
      </c>
      <c r="J51" s="213">
        <f t="shared" si="2"/>
        <v>0</v>
      </c>
    </row>
    <row r="52" spans="1:11" ht="15.75" x14ac:dyDescent="0.2">
      <c r="A52" s="217" t="s">
        <v>1218</v>
      </c>
      <c r="B52" s="61">
        <f>SUMPRODUCT(--('Budget Template'!$C6:$C56="Staff Education &amp; Training"),'Budget Template'!D6:D56)</f>
        <v>0</v>
      </c>
      <c r="C52" s="61">
        <f>SUMPRODUCT(--('Budget Template'!$C6:$C56="Staff Education &amp; Training"),'Budget Template'!E6:E56)</f>
        <v>0</v>
      </c>
      <c r="D52" s="61">
        <f>SUMPRODUCT(--('Budget Template'!$C6:$C56="Staff Education &amp; Training"),'Budget Template'!F6:F56)</f>
        <v>0</v>
      </c>
      <c r="E52" s="61">
        <f>SUMPRODUCT(--('Budget Template'!$C6:$C56="Staff Education &amp; Training"),'Budget Template'!G6:G56)</f>
        <v>0</v>
      </c>
      <c r="F52" s="61">
        <f>SUMPRODUCT(--('Budget Template'!$C6:$C56="Staff Education &amp; Training"),'Budget Template'!H6:H56)</f>
        <v>0</v>
      </c>
      <c r="G52" s="61">
        <f>SUMPRODUCT(--('Budget Template'!$C6:$C56="Staff Education &amp; Training"),'Budget Template'!I6:I56)</f>
        <v>0</v>
      </c>
      <c r="H52" s="61">
        <f>SUMPRODUCT(--('Budget Template'!$C6:$C56="Staff Education &amp; Training"),'Budget Template'!J6:J56)</f>
        <v>0</v>
      </c>
      <c r="I52" s="61">
        <f>SUMPRODUCT(--('Budget Template'!$C6:$C56="Staff Education &amp; Training"),'Budget Template'!K6:K56)</f>
        <v>0</v>
      </c>
      <c r="J52" s="213">
        <f t="shared" si="2"/>
        <v>0</v>
      </c>
    </row>
    <row r="53" spans="1:11" ht="15.75" x14ac:dyDescent="0.2">
      <c r="A53" s="198" t="s">
        <v>1219</v>
      </c>
      <c r="B53" s="61">
        <f>SUMPRODUCT(--('Budget Template'!$C6:$C56="Building, Space &amp; Maintenance"),'Budget Template'!D6:D56)</f>
        <v>0</v>
      </c>
      <c r="C53" s="61">
        <f>SUMPRODUCT(--('Budget Template'!$C6:$C56="Building, Space &amp; Maintenance"),'Budget Template'!E6:E56)</f>
        <v>0</v>
      </c>
      <c r="D53" s="61">
        <f>SUMPRODUCT(--('Budget Template'!$C6:$C56="Building, Space &amp; Maintenance"),'Budget Template'!F6:F56)</f>
        <v>0</v>
      </c>
      <c r="E53" s="61">
        <f>SUMPRODUCT(--('Budget Template'!$C6:$C56="Building, Space &amp; Maintenance"),'Budget Template'!G6:G56)</f>
        <v>0</v>
      </c>
      <c r="F53" s="61">
        <f>SUMPRODUCT(--('Budget Template'!$C6:$C56="Building, Space &amp; Maintenance"),'Budget Template'!H6:H56)</f>
        <v>0</v>
      </c>
      <c r="G53" s="61">
        <f>SUMPRODUCT(--('Budget Template'!$C6:$C56="Building, Space &amp; Maintenance"),'Budget Template'!I6:I56)</f>
        <v>0</v>
      </c>
      <c r="H53" s="61">
        <f>SUMPRODUCT(--('Budget Template'!$C6:$C56="Building, Space &amp; Maintenance"),'Budget Template'!J6:J56)</f>
        <v>0</v>
      </c>
      <c r="I53" s="61">
        <f>SUMPRODUCT(--('Budget Template'!$C6:$C56="Building, Space &amp; Maintenance"),'Budget Template'!K6:K56)</f>
        <v>0</v>
      </c>
      <c r="J53" s="213">
        <f>SUM(B53:I53)</f>
        <v>0</v>
      </c>
    </row>
    <row r="54" spans="1:11" ht="15.75" x14ac:dyDescent="0.2">
      <c r="A54" s="199" t="s">
        <v>1226</v>
      </c>
      <c r="B54" s="61">
        <f>SUMPRODUCT(--('Budget Template'!$C6:$C56="Other direct costs"),'Budget Template'!D6:D56)</f>
        <v>0</v>
      </c>
      <c r="C54" s="61">
        <f>SUMPRODUCT(--('Budget Template'!$C6:$C56="Other direct costs"),'Budget Template'!E6:E56)</f>
        <v>0</v>
      </c>
      <c r="D54" s="61">
        <f>SUMPRODUCT(--('Budget Template'!$C6:$C56="Other direct costs"),'Budget Template'!F6:F56)</f>
        <v>0</v>
      </c>
      <c r="E54" s="61">
        <f>SUMPRODUCT(--('Budget Template'!$C6:$C56="Other direct costs"),'Budget Template'!G6:G56)</f>
        <v>0</v>
      </c>
      <c r="F54" s="61">
        <f>SUMPRODUCT(--('Budget Template'!$C6:$C56="Other direct costs"),'Budget Template'!H6:H56)</f>
        <v>0</v>
      </c>
      <c r="G54" s="61">
        <f>SUMPRODUCT(--('Budget Template'!$C6:$C56="Other direct costs"),'Budget Template'!I6:I56)</f>
        <v>0</v>
      </c>
      <c r="H54" s="61">
        <f>SUMPRODUCT(--('Budget Template'!$C6:$C56="Other direct costs"),'Budget Template'!J6:J56)</f>
        <v>0</v>
      </c>
      <c r="I54" s="61">
        <f>SUMPRODUCT(--('Budget Template'!$C6:$C56="Other direct costs"),'Budget Template'!K6:K56)</f>
        <v>0</v>
      </c>
      <c r="J54" s="213">
        <f>SUM(B54:I54)</f>
        <v>0</v>
      </c>
    </row>
    <row r="55" spans="1:11" ht="15.75" x14ac:dyDescent="0.2">
      <c r="A55" s="198" t="s">
        <v>1220</v>
      </c>
      <c r="B55" s="61">
        <f>SUMPRODUCT(--('Budget Template'!$C6:$C56="Indirect Costs (cannot exceed 8%)"),'Budget Template'!D6:D56)</f>
        <v>0</v>
      </c>
      <c r="C55" s="61">
        <f>SUMPRODUCT(--('Budget Template'!$C6:$C56="Indirect Costs (cannot exceed 8%)"),'Budget Template'!E6:E56)</f>
        <v>0</v>
      </c>
      <c r="D55" s="61">
        <f>SUMPRODUCT(--('Budget Template'!$C6:$C56="Indirect Costs (cannot exceed 8%)"),'Budget Template'!F6:F56)</f>
        <v>0</v>
      </c>
      <c r="E55" s="61">
        <f>SUMPRODUCT(--('Budget Template'!$C6:$C56="Indirect Costs (cannot exceed 8%)"),'Budget Template'!G6:G56)</f>
        <v>0</v>
      </c>
      <c r="F55" s="61">
        <f>SUMPRODUCT(--('Budget Template'!$C6:$C56="Indirect Costs (cannot exceed 8%)"),'Budget Template'!H6:H56)</f>
        <v>0</v>
      </c>
      <c r="G55" s="61">
        <f>SUMPRODUCT(--('Budget Template'!$C6:$C56="Indirect Costs (cannot exceed 8%)"),'Budget Template'!I6:I56)</f>
        <v>0</v>
      </c>
      <c r="H55" s="61">
        <f>SUMPRODUCT(--('Budget Template'!$C6:$C56="Indirect Costs (cannot exceed 8%)"),'Budget Template'!J6:J56)</f>
        <v>0</v>
      </c>
      <c r="I55" s="61">
        <f>SUMPRODUCT(--('Budget Template'!$C6:$C56="Indirect Costs (cannot exceed 8%)"),'Budget Template'!K6:K56)</f>
        <v>0</v>
      </c>
      <c r="J55" s="213">
        <f>SUM(B55:I55)</f>
        <v>0</v>
      </c>
    </row>
    <row r="56" spans="1:11" ht="15.75" x14ac:dyDescent="0.2">
      <c r="A56" s="219" t="s">
        <v>782</v>
      </c>
      <c r="B56" s="201">
        <f t="shared" ref="B56:I56" si="3">SUM(B46:B55)</f>
        <v>0</v>
      </c>
      <c r="C56" s="201">
        <f t="shared" si="3"/>
        <v>0</v>
      </c>
      <c r="D56" s="201">
        <f t="shared" si="3"/>
        <v>0</v>
      </c>
      <c r="E56" s="201">
        <f t="shared" si="3"/>
        <v>0</v>
      </c>
      <c r="F56" s="201">
        <f t="shared" si="3"/>
        <v>0</v>
      </c>
      <c r="G56" s="201">
        <f t="shared" si="3"/>
        <v>0</v>
      </c>
      <c r="H56" s="201">
        <f t="shared" si="3"/>
        <v>0</v>
      </c>
      <c r="I56" s="201">
        <f t="shared" si="3"/>
        <v>0</v>
      </c>
      <c r="J56" s="215">
        <f>SUM(B56:I56)</f>
        <v>0</v>
      </c>
      <c r="K56" s="265"/>
    </row>
    <row r="57" spans="1:11" ht="15.6" customHeight="1" x14ac:dyDescent="0.25">
      <c r="A57" s="152" t="s">
        <v>14</v>
      </c>
      <c r="B57" s="134"/>
      <c r="C57" s="134"/>
      <c r="D57" s="134"/>
      <c r="E57" s="134"/>
      <c r="F57" s="134"/>
      <c r="G57" s="134"/>
      <c r="H57" s="134"/>
      <c r="I57" s="134"/>
      <c r="J57" s="134"/>
    </row>
    <row r="58" spans="1:11" ht="15.75" x14ac:dyDescent="0.25">
      <c r="A58" s="232" t="s">
        <v>701</v>
      </c>
      <c r="B58" s="232"/>
      <c r="C58" s="232"/>
      <c r="D58" s="232"/>
      <c r="E58" s="232"/>
      <c r="F58" s="232"/>
      <c r="G58" s="232"/>
      <c r="H58" s="232"/>
      <c r="I58" s="232"/>
      <c r="J58" s="233"/>
    </row>
    <row r="59" spans="1:11" ht="63" x14ac:dyDescent="0.25">
      <c r="A59" s="230" t="s">
        <v>1293</v>
      </c>
      <c r="B59" s="63" t="s">
        <v>733</v>
      </c>
      <c r="C59" s="63" t="s">
        <v>732</v>
      </c>
      <c r="D59" s="63" t="s">
        <v>702</v>
      </c>
      <c r="E59" s="63" t="s">
        <v>16</v>
      </c>
      <c r="F59" s="63" t="s">
        <v>17</v>
      </c>
      <c r="G59" s="63" t="s">
        <v>729</v>
      </c>
      <c r="H59" s="63" t="s">
        <v>735</v>
      </c>
      <c r="I59" s="63" t="s">
        <v>734</v>
      </c>
      <c r="J59" s="231" t="s">
        <v>736</v>
      </c>
    </row>
    <row r="60" spans="1:11" ht="15.75" x14ac:dyDescent="0.2">
      <c r="A60" s="218" t="s">
        <v>1223</v>
      </c>
      <c r="B60" s="57">
        <f>'Instructions and Summary'!B$87</f>
        <v>0</v>
      </c>
      <c r="C60" s="57">
        <f>'Instructions and Summary'!C$87</f>
        <v>0</v>
      </c>
      <c r="D60" s="57">
        <f>'Instructions and Summary'!D$87</f>
        <v>0</v>
      </c>
      <c r="E60" s="57">
        <f>'Instructions and Summary'!E$87</f>
        <v>0</v>
      </c>
      <c r="F60" s="57">
        <f>'Instructions and Summary'!F$87</f>
        <v>0</v>
      </c>
      <c r="G60" s="57">
        <f>'Instructions and Summary'!G$87</f>
        <v>0</v>
      </c>
      <c r="H60" s="57">
        <f>'Instructions and Summary'!H$87</f>
        <v>0</v>
      </c>
      <c r="I60" s="57">
        <f>'Instructions and Summary'!I$87</f>
        <v>0</v>
      </c>
      <c r="J60" s="58">
        <f>'Instructions and Summary'!J$87</f>
        <v>0</v>
      </c>
    </row>
    <row r="61" spans="1:11" ht="15.75" x14ac:dyDescent="0.2">
      <c r="A61" s="219" t="s">
        <v>15</v>
      </c>
      <c r="B61" s="223">
        <f>'Instructions and Summary'!B$99</f>
        <v>0</v>
      </c>
      <c r="C61" s="223">
        <f>'Instructions and Summary'!C$99</f>
        <v>0</v>
      </c>
      <c r="D61" s="223">
        <f>'Instructions and Summary'!D$99</f>
        <v>0</v>
      </c>
      <c r="E61" s="223">
        <f>'Instructions and Summary'!E$99</f>
        <v>0</v>
      </c>
      <c r="F61" s="223">
        <f>'Instructions and Summary'!F$99</f>
        <v>0</v>
      </c>
      <c r="G61" s="223">
        <f>'Instructions and Summary'!G$99</f>
        <v>0</v>
      </c>
      <c r="H61" s="223">
        <f>'Instructions and Summary'!H$99</f>
        <v>0</v>
      </c>
      <c r="I61" s="223">
        <f>'Instructions and Summary'!I$99</f>
        <v>0</v>
      </c>
      <c r="J61" s="224">
        <f>'Instructions and Summary'!J$99</f>
        <v>0</v>
      </c>
    </row>
    <row r="62" spans="1:11" ht="15.75" x14ac:dyDescent="0.2">
      <c r="A62" s="227" t="s">
        <v>777</v>
      </c>
      <c r="B62" s="227" t="s">
        <v>1292</v>
      </c>
      <c r="C62" s="122"/>
      <c r="D62" s="122"/>
      <c r="E62" s="122"/>
      <c r="F62" s="122"/>
      <c r="G62" s="122"/>
      <c r="H62" s="122"/>
      <c r="I62" s="122"/>
      <c r="J62" s="122"/>
    </row>
    <row r="63" spans="1:11" s="262" customFormat="1" ht="36.75" customHeight="1" x14ac:dyDescent="0.2">
      <c r="A63" s="225" t="s">
        <v>1232</v>
      </c>
      <c r="B63" s="59">
        <f>SUM(B60:F60,H60:I60)</f>
        <v>0</v>
      </c>
      <c r="C63" s="129"/>
      <c r="D63" s="129"/>
      <c r="E63" s="129"/>
      <c r="F63" s="129"/>
      <c r="G63" s="129"/>
      <c r="H63" s="129"/>
      <c r="I63" s="129"/>
      <c r="J63" s="130"/>
    </row>
    <row r="64" spans="1:11" s="262" customFormat="1" ht="15.75" customHeight="1" x14ac:dyDescent="0.2">
      <c r="A64" s="225" t="s">
        <v>1285</v>
      </c>
      <c r="B64" s="60">
        <f>$J$61</f>
        <v>0</v>
      </c>
      <c r="C64" s="132"/>
      <c r="D64" s="132"/>
      <c r="E64" s="132"/>
      <c r="F64" s="132"/>
      <c r="G64" s="132"/>
      <c r="H64" s="132"/>
      <c r="I64" s="132"/>
      <c r="J64" s="135"/>
    </row>
    <row r="65" spans="1:11" s="262" customFormat="1" ht="46.9" customHeight="1" x14ac:dyDescent="0.2">
      <c r="A65" s="226" t="s">
        <v>781</v>
      </c>
      <c r="B65" s="59">
        <f>B64-B63</f>
        <v>0</v>
      </c>
      <c r="C65" s="194" t="str">
        <f>_xlfn.IFS(B64=0,"",B63&gt;B64,'Table 4 - Summary Information'!B11,B63=B64,'Table 4 - Summary Information'!B12,B63&lt;B64,'Table 4 - Summary Information'!B13)</f>
        <v/>
      </c>
      <c r="D65" s="136"/>
      <c r="E65" s="136"/>
      <c r="F65" s="136"/>
      <c r="G65" s="136"/>
      <c r="H65" s="136"/>
      <c r="I65" s="136"/>
      <c r="J65" s="137"/>
    </row>
    <row r="66" spans="1:11" s="262" customFormat="1" ht="27" customHeight="1" x14ac:dyDescent="0.2">
      <c r="A66" s="226" t="s">
        <v>904</v>
      </c>
      <c r="B66" s="193" t="str">
        <f>_xlfn.IFS(SUM(B61:F61,H61:I61)&lt;(B63*75%),'Table 4 - Summary Information'!B16,SUM(B61:F61,H61:I61)&lt;B63,'Table 4 - Summary Information'!B17,SUM(B61:F61,H61:I61)=B63,'Table 4 - Summary Information'!B18,SUM(B61:F61,H61:I61)&gt;B63,'Table 4 - Summary Information'!B19)</f>
        <v>The applicant's proposed investment is equal to the revenue generated by other sources.</v>
      </c>
      <c r="C66" s="136"/>
      <c r="D66" s="136"/>
      <c r="E66" s="136"/>
      <c r="F66" s="136"/>
      <c r="G66" s="136"/>
      <c r="H66" s="136"/>
      <c r="I66" s="136"/>
      <c r="J66" s="137"/>
    </row>
    <row r="67" spans="1:11" s="262" customFormat="1" ht="36" customHeight="1" x14ac:dyDescent="0.2">
      <c r="A67" s="228" t="s">
        <v>1288</v>
      </c>
      <c r="B67" s="229">
        <f>$G$87</f>
        <v>0</v>
      </c>
      <c r="C67" s="290" t="str">
        <f>_xlfn.IFS(B67=0,"", B63&gt; B64,'Table 4 - Summary Information'!B22, B63= B64,'Table 4 - Summary Information'!B23,ABS(B65)&gt; B67,'Table 4 - Summary Information'!B24,ABS(B65)= B67,'Table 4 - Summary Information'!B25,ABS(B65)&lt; B67,'Table 4 - Summary Information'!B26)</f>
        <v/>
      </c>
      <c r="D67" s="291"/>
      <c r="E67" s="291"/>
      <c r="F67" s="291"/>
      <c r="G67" s="291"/>
      <c r="H67" s="291"/>
      <c r="I67" s="291"/>
      <c r="J67" s="292"/>
    </row>
    <row r="68" spans="1:11" ht="63" x14ac:dyDescent="0.25">
      <c r="A68" s="196" t="s">
        <v>1223</v>
      </c>
      <c r="B68" s="64" t="s">
        <v>733</v>
      </c>
      <c r="C68" s="65" t="s">
        <v>732</v>
      </c>
      <c r="D68" s="65" t="s">
        <v>702</v>
      </c>
      <c r="E68" s="65" t="s">
        <v>16</v>
      </c>
      <c r="F68" s="65" t="s">
        <v>17</v>
      </c>
      <c r="G68" s="65" t="s">
        <v>1254</v>
      </c>
      <c r="H68" s="65" t="s">
        <v>735</v>
      </c>
      <c r="I68" s="65" t="s">
        <v>734</v>
      </c>
      <c r="J68" s="138" t="s">
        <v>715</v>
      </c>
      <c r="K68" s="153"/>
    </row>
    <row r="69" spans="1:11" x14ac:dyDescent="0.2">
      <c r="A69" s="205" t="s">
        <v>730</v>
      </c>
      <c r="B69" s="61"/>
      <c r="C69" s="61"/>
      <c r="D69" s="61"/>
      <c r="E69" s="61">
        <f>'Revenue Calculator'!B54</f>
        <v>0</v>
      </c>
      <c r="F69" s="61"/>
      <c r="G69" s="61"/>
      <c r="H69" s="61"/>
      <c r="I69" s="61"/>
      <c r="J69" s="62">
        <f t="shared" ref="J69:J86" si="4">SUM(B69:I69)</f>
        <v>0</v>
      </c>
    </row>
    <row r="70" spans="1:11" x14ac:dyDescent="0.2">
      <c r="A70" s="206" t="s">
        <v>731</v>
      </c>
      <c r="B70" s="61"/>
      <c r="C70" s="61">
        <f>'Revenue Calculator'!B55</f>
        <v>0</v>
      </c>
      <c r="D70" s="61"/>
      <c r="E70" s="61"/>
      <c r="F70" s="61"/>
      <c r="G70" s="61"/>
      <c r="H70" s="61"/>
      <c r="I70" s="61"/>
      <c r="J70" s="62">
        <f t="shared" si="4"/>
        <v>0</v>
      </c>
    </row>
    <row r="71" spans="1:11" x14ac:dyDescent="0.2">
      <c r="A71" s="207" t="s">
        <v>756</v>
      </c>
      <c r="B71" s="61"/>
      <c r="C71" s="61"/>
      <c r="D71" s="61"/>
      <c r="E71" s="61"/>
      <c r="F71" s="61">
        <f>'Revenue Calculator'!B57</f>
        <v>0</v>
      </c>
      <c r="G71" s="61"/>
      <c r="H71" s="61"/>
      <c r="I71" s="61"/>
      <c r="J71" s="62">
        <f t="shared" si="4"/>
        <v>0</v>
      </c>
    </row>
    <row r="72" spans="1:11" x14ac:dyDescent="0.2">
      <c r="A72" s="207" t="s">
        <v>728</v>
      </c>
      <c r="B72" s="61"/>
      <c r="C72" s="61">
        <f>'Revenue Calculator'!C63+'Revenue Calculator'!C64+'Revenue Calculator'!C65</f>
        <v>0</v>
      </c>
      <c r="D72" s="61"/>
      <c r="E72" s="61"/>
      <c r="F72" s="61"/>
      <c r="G72" s="61"/>
      <c r="H72" s="61"/>
      <c r="I72" s="61"/>
      <c r="J72" s="62">
        <f t="shared" si="4"/>
        <v>0</v>
      </c>
    </row>
    <row r="73" spans="1:11" x14ac:dyDescent="0.2">
      <c r="A73" s="208" t="s">
        <v>752</v>
      </c>
      <c r="B73" s="61">
        <f>'Revenue Calculator'!B70</f>
        <v>0</v>
      </c>
      <c r="C73" s="61"/>
      <c r="D73" s="61"/>
      <c r="E73" s="61"/>
      <c r="F73" s="61"/>
      <c r="G73" s="61"/>
      <c r="H73" s="61"/>
      <c r="I73" s="61"/>
      <c r="J73" s="62">
        <f t="shared" si="4"/>
        <v>0</v>
      </c>
    </row>
    <row r="74" spans="1:11" x14ac:dyDescent="0.2">
      <c r="A74" s="208" t="s">
        <v>707</v>
      </c>
      <c r="B74" s="61">
        <f>'Revenue Calculator'!B71</f>
        <v>0</v>
      </c>
      <c r="C74" s="61"/>
      <c r="D74" s="61"/>
      <c r="E74" s="61"/>
      <c r="F74" s="61"/>
      <c r="G74" s="61"/>
      <c r="H74" s="61"/>
      <c r="I74" s="61"/>
      <c r="J74" s="62">
        <f t="shared" si="4"/>
        <v>0</v>
      </c>
    </row>
    <row r="75" spans="1:11" x14ac:dyDescent="0.2">
      <c r="A75" s="208" t="s">
        <v>763</v>
      </c>
      <c r="B75" s="61">
        <f>'Revenue Calculator'!B72</f>
        <v>0</v>
      </c>
      <c r="C75" s="61"/>
      <c r="D75" s="61"/>
      <c r="E75" s="61"/>
      <c r="F75" s="61"/>
      <c r="G75" s="61"/>
      <c r="H75" s="61"/>
      <c r="I75" s="61"/>
      <c r="J75" s="62">
        <f t="shared" si="4"/>
        <v>0</v>
      </c>
    </row>
    <row r="76" spans="1:11" x14ac:dyDescent="0.2">
      <c r="A76" s="208" t="s">
        <v>1253</v>
      </c>
      <c r="B76" s="61"/>
      <c r="C76" s="61"/>
      <c r="D76" s="61"/>
      <c r="E76" s="61"/>
      <c r="F76" s="61"/>
      <c r="G76" s="61"/>
      <c r="H76" s="61"/>
      <c r="I76" s="61">
        <f>'Revenue Calculator'!B73</f>
        <v>0</v>
      </c>
      <c r="J76" s="62">
        <f t="shared" si="4"/>
        <v>0</v>
      </c>
    </row>
    <row r="77" spans="1:11" x14ac:dyDescent="0.2">
      <c r="A77" s="208" t="s">
        <v>708</v>
      </c>
      <c r="B77" s="61"/>
      <c r="C77" s="61"/>
      <c r="D77" s="61"/>
      <c r="E77" s="61"/>
      <c r="F77" s="61"/>
      <c r="G77" s="61"/>
      <c r="H77" s="61"/>
      <c r="I77" s="61">
        <f>'Revenue Calculator'!B74</f>
        <v>0</v>
      </c>
      <c r="J77" s="62">
        <f t="shared" si="4"/>
        <v>0</v>
      </c>
    </row>
    <row r="78" spans="1:11" ht="30" x14ac:dyDescent="0.2">
      <c r="A78" s="208" t="s">
        <v>1249</v>
      </c>
      <c r="B78" s="61"/>
      <c r="C78" s="61"/>
      <c r="D78" s="61"/>
      <c r="E78" s="61"/>
      <c r="F78" s="61"/>
      <c r="G78" s="61"/>
      <c r="H78" s="61"/>
      <c r="I78" s="61">
        <f>'Revenue Calculator'!B75</f>
        <v>0</v>
      </c>
      <c r="J78" s="62">
        <f t="shared" si="4"/>
        <v>0</v>
      </c>
    </row>
    <row r="79" spans="1:11" ht="27.75" x14ac:dyDescent="0.2">
      <c r="A79" s="208" t="s">
        <v>765</v>
      </c>
      <c r="B79" s="61">
        <f>'Revenue Calculator'!B76</f>
        <v>0</v>
      </c>
      <c r="C79" s="61"/>
      <c r="D79" s="61"/>
      <c r="E79" s="61"/>
      <c r="F79" s="61"/>
      <c r="G79" s="61"/>
      <c r="H79" s="61"/>
      <c r="I79" s="61"/>
      <c r="J79" s="62">
        <f t="shared" si="4"/>
        <v>0</v>
      </c>
    </row>
    <row r="80" spans="1:11" x14ac:dyDescent="0.2">
      <c r="A80" s="208" t="s">
        <v>710</v>
      </c>
      <c r="B80" s="61"/>
      <c r="C80" s="61"/>
      <c r="D80" s="61">
        <f>'Revenue Calculator'!B77</f>
        <v>0</v>
      </c>
      <c r="E80" s="61"/>
      <c r="F80" s="61"/>
      <c r="G80" s="61"/>
      <c r="H80" s="61"/>
      <c r="I80" s="61"/>
      <c r="J80" s="62">
        <f t="shared" si="4"/>
        <v>0</v>
      </c>
    </row>
    <row r="81" spans="1:12" x14ac:dyDescent="0.2">
      <c r="A81" s="208" t="s">
        <v>711</v>
      </c>
      <c r="B81" s="61"/>
      <c r="C81" s="61"/>
      <c r="D81" s="61">
        <f>'Revenue Calculator'!B78</f>
        <v>0</v>
      </c>
      <c r="E81" s="61"/>
      <c r="F81" s="61"/>
      <c r="G81" s="61"/>
      <c r="H81" s="61"/>
      <c r="I81" s="61"/>
      <c r="J81" s="62">
        <f t="shared" si="4"/>
        <v>0</v>
      </c>
    </row>
    <row r="82" spans="1:12" x14ac:dyDescent="0.2">
      <c r="A82" s="208" t="s">
        <v>712</v>
      </c>
      <c r="B82" s="61"/>
      <c r="C82" s="61"/>
      <c r="D82" s="61">
        <f>'Revenue Calculator'!B79</f>
        <v>0</v>
      </c>
      <c r="E82" s="61"/>
      <c r="F82" s="61"/>
      <c r="G82" s="61"/>
      <c r="H82" s="61"/>
      <c r="I82" s="61"/>
      <c r="J82" s="62">
        <f t="shared" si="4"/>
        <v>0</v>
      </c>
    </row>
    <row r="83" spans="1:12" x14ac:dyDescent="0.2">
      <c r="A83" s="198" t="s">
        <v>713</v>
      </c>
      <c r="B83" s="61"/>
      <c r="C83" s="61"/>
      <c r="D83" s="61">
        <f>'Revenue Calculator'!B80</f>
        <v>0</v>
      </c>
      <c r="E83" s="61"/>
      <c r="F83" s="61"/>
      <c r="G83" s="61"/>
      <c r="H83" s="61"/>
      <c r="I83" s="61"/>
      <c r="J83" s="62">
        <f t="shared" si="4"/>
        <v>0</v>
      </c>
    </row>
    <row r="84" spans="1:12" x14ac:dyDescent="0.2">
      <c r="A84" s="198" t="s">
        <v>714</v>
      </c>
      <c r="B84" s="61"/>
      <c r="C84" s="61"/>
      <c r="D84" s="61"/>
      <c r="E84" s="61"/>
      <c r="F84" s="61"/>
      <c r="G84" s="61"/>
      <c r="H84" s="61">
        <f>'Revenue Calculator'!B81</f>
        <v>0</v>
      </c>
      <c r="I84" s="61"/>
      <c r="J84" s="62">
        <f t="shared" si="4"/>
        <v>0</v>
      </c>
    </row>
    <row r="85" spans="1:12" x14ac:dyDescent="0.2">
      <c r="A85" s="198" t="s">
        <v>1227</v>
      </c>
      <c r="B85" s="61"/>
      <c r="C85" s="61"/>
      <c r="D85" s="61"/>
      <c r="E85" s="61"/>
      <c r="F85" s="61"/>
      <c r="G85" s="61"/>
      <c r="H85" s="61"/>
      <c r="I85" s="61">
        <f>'Revenue Calculator'!B82</f>
        <v>0</v>
      </c>
      <c r="J85" s="62">
        <f t="shared" si="4"/>
        <v>0</v>
      </c>
    </row>
    <row r="86" spans="1:12" ht="30" x14ac:dyDescent="0.2">
      <c r="A86" s="208" t="s">
        <v>1211</v>
      </c>
      <c r="B86" s="61"/>
      <c r="C86" s="61"/>
      <c r="D86" s="61"/>
      <c r="E86" s="61"/>
      <c r="F86" s="61"/>
      <c r="G86" s="61">
        <f>'Revenue Calculator'!B83</f>
        <v>0</v>
      </c>
      <c r="H86" s="61"/>
      <c r="I86" s="61"/>
      <c r="J86" s="62">
        <f t="shared" si="4"/>
        <v>0</v>
      </c>
    </row>
    <row r="87" spans="1:12" ht="15.75" x14ac:dyDescent="0.2">
      <c r="A87" s="209" t="s">
        <v>762</v>
      </c>
      <c r="B87" s="201">
        <f>SUM(B69:B86)</f>
        <v>0</v>
      </c>
      <c r="C87" s="201">
        <f t="shared" ref="C87:J87" si="5">SUM(C69:C86)</f>
        <v>0</v>
      </c>
      <c r="D87" s="201">
        <f t="shared" si="5"/>
        <v>0</v>
      </c>
      <c r="E87" s="201">
        <f t="shared" si="5"/>
        <v>0</v>
      </c>
      <c r="F87" s="201">
        <f t="shared" si="5"/>
        <v>0</v>
      </c>
      <c r="G87" s="201">
        <f t="shared" si="5"/>
        <v>0</v>
      </c>
      <c r="H87" s="201">
        <f t="shared" si="5"/>
        <v>0</v>
      </c>
      <c r="I87" s="201">
        <f>SUM(I69:I86)</f>
        <v>0</v>
      </c>
      <c r="J87" s="201">
        <f t="shared" si="5"/>
        <v>0</v>
      </c>
    </row>
    <row r="88" spans="1:12" s="264" customFormat="1" ht="67.5" customHeight="1" x14ac:dyDescent="0.25">
      <c r="A88" s="204" t="s">
        <v>1222</v>
      </c>
      <c r="B88" s="64" t="s">
        <v>733</v>
      </c>
      <c r="C88" s="65" t="s">
        <v>732</v>
      </c>
      <c r="D88" s="65" t="s">
        <v>702</v>
      </c>
      <c r="E88" s="65" t="s">
        <v>16</v>
      </c>
      <c r="F88" s="65" t="s">
        <v>17</v>
      </c>
      <c r="G88" s="65" t="s">
        <v>1254</v>
      </c>
      <c r="H88" s="65" t="s">
        <v>735</v>
      </c>
      <c r="I88" s="65" t="s">
        <v>734</v>
      </c>
      <c r="J88" s="64" t="s">
        <v>15</v>
      </c>
      <c r="K88" s="266"/>
    </row>
    <row r="89" spans="1:12" ht="15.75" x14ac:dyDescent="0.25">
      <c r="A89" s="197" t="s">
        <v>1212</v>
      </c>
      <c r="B89" s="61">
        <f>SUMPRODUCT(--('Budget Template'!$C$59:$C$160="Personnel (Salaries)"),'Budget Template'!D59:D160)</f>
        <v>0</v>
      </c>
      <c r="C89" s="61">
        <f>SUMPRODUCT(--('Budget Template'!$C$59:$C$160="Personnel (Salaries)"),'Budget Template'!E59:E160)</f>
        <v>0</v>
      </c>
      <c r="D89" s="61">
        <f>SUMPRODUCT(--('Budget Template'!$C$59:$C$160="Personnel (Salaries)"),'Budget Template'!F59:F160)</f>
        <v>0</v>
      </c>
      <c r="E89" s="61">
        <f>SUMPRODUCT(--('Budget Template'!$C$59:$C$160="Personnel (Salaries)"),'Budget Template'!G59:G160)</f>
        <v>0</v>
      </c>
      <c r="F89" s="61">
        <f>SUMPRODUCT(--('Budget Template'!$C$59:$C$160="Personnel (Salaries)"),'Budget Template'!H59:H160)</f>
        <v>0</v>
      </c>
      <c r="G89" s="61">
        <f>SUMPRODUCT(--('Budget Template'!$C$59:$C$160="Personnel (Salaries)"),'Budget Template'!I59:I160)</f>
        <v>0</v>
      </c>
      <c r="H89" s="61">
        <f>SUMPRODUCT(--('Budget Template'!$C$59:$C$160="Personnel (Salaries)"),'Budget Template'!J59:J160)</f>
        <v>0</v>
      </c>
      <c r="I89" s="61">
        <f>SUMPRODUCT(--('Budget Template'!$C$59:$C$160="Personnel (Salaries)"),'Budget Template'!K59:K160)</f>
        <v>0</v>
      </c>
      <c r="J89" s="200">
        <f t="shared" ref="J89:J95" si="6">SUM(B89:I89)</f>
        <v>0</v>
      </c>
      <c r="L89" s="267"/>
    </row>
    <row r="90" spans="1:12" ht="15.75" x14ac:dyDescent="0.25">
      <c r="A90" s="197" t="s">
        <v>1213</v>
      </c>
      <c r="B90" s="61">
        <f>SUMPRODUCT(--('Budget Template'!$C$59:$C$160="Personnel (Benefits)"),'Budget Template'!D59:D160)</f>
        <v>0</v>
      </c>
      <c r="C90" s="61">
        <f>SUMPRODUCT(--('Budget Template'!$C$59:$C$160="Personnel (Benefits)"),'Budget Template'!E59:E160)</f>
        <v>0</v>
      </c>
      <c r="D90" s="61">
        <f>SUMPRODUCT(--('Budget Template'!$C$59:$C$160="Personnel (Benefits)"),'Budget Template'!F59:F160)</f>
        <v>0</v>
      </c>
      <c r="E90" s="61">
        <f>SUMPRODUCT(--('Budget Template'!$C$59:$C$160="Personnel (Benefits)"),'Budget Template'!G59:G160)</f>
        <v>0</v>
      </c>
      <c r="F90" s="61">
        <f>SUMPRODUCT(--('Budget Template'!$C$59:$C$160="Personnel (Benefits)"),'Budget Template'!H59:H160)</f>
        <v>0</v>
      </c>
      <c r="G90" s="61">
        <f>SUMPRODUCT(--('Budget Template'!$C$59:$C$160="Personnel (Benefits)"),'Budget Template'!I59:I160)</f>
        <v>0</v>
      </c>
      <c r="H90" s="61">
        <f>SUMPRODUCT(--('Budget Template'!$C$59:$C$160="Personnel (Benefits)"),'Budget Template'!J59:J160)</f>
        <v>0</v>
      </c>
      <c r="I90" s="61">
        <f>SUMPRODUCT(--('Budget Template'!$C$59:$C$160="Personnel (Benefits)"),'Budget Template'!K59:K160)</f>
        <v>0</v>
      </c>
      <c r="J90" s="200">
        <f t="shared" si="6"/>
        <v>0</v>
      </c>
      <c r="L90" s="267"/>
    </row>
    <row r="91" spans="1:12" ht="15.75" x14ac:dyDescent="0.25">
      <c r="A91" s="198" t="s">
        <v>1214</v>
      </c>
      <c r="B91" s="61">
        <f>SUMPRODUCT(--('Budget Template'!$C$59:$C$160="Travel &amp; Subsistence"),'Budget Template'!D59:D160)</f>
        <v>0</v>
      </c>
      <c r="C91" s="61">
        <f>SUMPRODUCT(--('Budget Template'!$C$59:$C$160="Travel &amp; Subsistence"),'Budget Template'!E59:E160)</f>
        <v>0</v>
      </c>
      <c r="D91" s="61">
        <f>SUMPRODUCT(--('Budget Template'!$C$59:$C$160="Travel &amp; Subsistence"),'Budget Template'!F59:F160)</f>
        <v>0</v>
      </c>
      <c r="E91" s="61">
        <f>SUMPRODUCT(--('Budget Template'!$C$59:$C$160="Travel &amp; Subsistence"),'Budget Template'!G59:G160)</f>
        <v>0</v>
      </c>
      <c r="F91" s="61">
        <f>SUMPRODUCT(--('Budget Template'!$C$59:$C$160="Travel &amp; Subsistence"),'Budget Template'!H59:H160)</f>
        <v>0</v>
      </c>
      <c r="G91" s="61">
        <f>SUMPRODUCT(--('Budget Template'!$C$59:$C$160="Travel &amp; Subsistence"),'Budget Template'!I59:I160)</f>
        <v>0</v>
      </c>
      <c r="H91" s="61">
        <f>SUMPRODUCT(--('Budget Template'!$C$59:$C$160="Travel &amp; Subsistence"),'Budget Template'!J59:J160)</f>
        <v>0</v>
      </c>
      <c r="I91" s="61">
        <f>SUMPRODUCT(--('Budget Template'!$C$59:$C$160="Travel &amp; Subsistence"),'Budget Template'!K59:K160)</f>
        <v>0</v>
      </c>
      <c r="J91" s="200">
        <f t="shared" si="6"/>
        <v>0</v>
      </c>
      <c r="L91" s="267"/>
    </row>
    <row r="92" spans="1:12" ht="15.75" x14ac:dyDescent="0.25">
      <c r="A92" s="198" t="s">
        <v>1215</v>
      </c>
      <c r="B92" s="61">
        <f>SUMPRODUCT(--('Budget Template'!$C$59:$C$160="Furniture &amp; Equipment"),'Budget Template'!D59:D160)</f>
        <v>0</v>
      </c>
      <c r="C92" s="61">
        <f>SUMPRODUCT(--('Budget Template'!$C$59:$C$160="Furniture &amp; Equipment"),'Budget Template'!E59:E160)</f>
        <v>0</v>
      </c>
      <c r="D92" s="61">
        <f>SUMPRODUCT(--('Budget Template'!$C$59:$C$160="Furniture &amp; Equipment"),'Budget Template'!F59:F160)</f>
        <v>0</v>
      </c>
      <c r="E92" s="61">
        <f>SUMPRODUCT(--('Budget Template'!$C$59:$C$160="Furniture &amp; Equipment"),'Budget Template'!G59:G160)</f>
        <v>0</v>
      </c>
      <c r="F92" s="61">
        <f>SUMPRODUCT(--('Budget Template'!$C$59:$C$160="Furniture &amp; Equipment"),'Budget Template'!H59:H160)</f>
        <v>0</v>
      </c>
      <c r="G92" s="61">
        <f>SUMPRODUCT(--('Budget Template'!$C$59:$C$160="Furniture &amp; Equipment"),'Budget Template'!I59:I160)</f>
        <v>0</v>
      </c>
      <c r="H92" s="61">
        <f>SUMPRODUCT(--('Budget Template'!$C$59:$C$160="Furniture &amp; Equipment"),'Budget Template'!J59:J160)</f>
        <v>0</v>
      </c>
      <c r="I92" s="61">
        <f>SUMPRODUCT(--('Budget Template'!$C$59:$C$160="Furniture &amp; Equipment"),'Budget Template'!K59:K160)</f>
        <v>0</v>
      </c>
      <c r="J92" s="200">
        <f t="shared" si="6"/>
        <v>0</v>
      </c>
      <c r="L92" s="267"/>
    </row>
    <row r="93" spans="1:12" ht="15.75" x14ac:dyDescent="0.25">
      <c r="A93" s="197" t="s">
        <v>1216</v>
      </c>
      <c r="B93" s="61">
        <f>SUMPRODUCT(--('Budget Template'!$C$59:$C$160="Supplies"),'Budget Template'!D59:D160)</f>
        <v>0</v>
      </c>
      <c r="C93" s="61">
        <f>SUMPRODUCT(--('Budget Template'!$C$59:$C$160="Supplies"),'Budget Template'!E59:E160)</f>
        <v>0</v>
      </c>
      <c r="D93" s="61">
        <f>SUMPRODUCT(--('Budget Template'!$C$59:$C$160="Supplies"),'Budget Template'!F59:F160)</f>
        <v>0</v>
      </c>
      <c r="E93" s="61">
        <f>SUMPRODUCT(--('Budget Template'!$C$59:$C$160="Supplies"),'Budget Template'!G59:G160)</f>
        <v>0</v>
      </c>
      <c r="F93" s="61">
        <f>SUMPRODUCT(--('Budget Template'!$C$59:$C$160="Supplies"),'Budget Template'!H59:H160)</f>
        <v>0</v>
      </c>
      <c r="G93" s="61">
        <f>SUMPRODUCT(--('Budget Template'!$C$59:$C$160="Supplies"),'Budget Template'!I59:I160)</f>
        <v>0</v>
      </c>
      <c r="H93" s="61">
        <f>SUMPRODUCT(--('Budget Template'!$C$59:$C$160="Supplies"),'Budget Template'!J59:J160)</f>
        <v>0</v>
      </c>
      <c r="I93" s="61">
        <f>SUMPRODUCT(--('Budget Template'!$C$59:$C$160="Supplies"),'Budget Template'!K59:K160)</f>
        <v>0</v>
      </c>
      <c r="J93" s="200">
        <f t="shared" si="6"/>
        <v>0</v>
      </c>
      <c r="L93" s="267"/>
    </row>
    <row r="94" spans="1:12" ht="15.75" x14ac:dyDescent="0.25">
      <c r="A94" s="198" t="s">
        <v>1217</v>
      </c>
      <c r="B94" s="61">
        <f>SUMPRODUCT(--('Budget Template'!$C$59:$C$160="Contractual"),'Budget Template'!D59:D160)</f>
        <v>0</v>
      </c>
      <c r="C94" s="61">
        <f>SUMPRODUCT(--('Budget Template'!$C$59:$C$160="Contractual"),'Budget Template'!E59:E160)</f>
        <v>0</v>
      </c>
      <c r="D94" s="61">
        <f>SUMPRODUCT(--('Budget Template'!$C$59:$C$160="Contractual"),'Budget Template'!F59:F160)</f>
        <v>0</v>
      </c>
      <c r="E94" s="61">
        <f>SUMPRODUCT(--('Budget Template'!$C$59:$C$160="Contractual"),'Budget Template'!G59:G160)</f>
        <v>0</v>
      </c>
      <c r="F94" s="61">
        <f>SUMPRODUCT(--('Budget Template'!$C$59:$C$160="Contractual"),'Budget Template'!H59:H160)</f>
        <v>0</v>
      </c>
      <c r="G94" s="61">
        <f>SUMPRODUCT(--('Budget Template'!$C$59:$C$160="Contractual"),'Budget Template'!I59:I160)</f>
        <v>0</v>
      </c>
      <c r="H94" s="61">
        <f>SUMPRODUCT(--('Budget Template'!$C$59:$C$160="Contractual"),'Budget Template'!J59:J160)</f>
        <v>0</v>
      </c>
      <c r="I94" s="61">
        <f>SUMPRODUCT(--('Budget Template'!$C$59:$C$160="Contractual"),'Budget Template'!K59:K160)</f>
        <v>0</v>
      </c>
      <c r="J94" s="200">
        <f t="shared" si="6"/>
        <v>0</v>
      </c>
      <c r="L94" s="267"/>
    </row>
    <row r="95" spans="1:12" ht="15.75" x14ac:dyDescent="0.25">
      <c r="A95" s="197" t="s">
        <v>1218</v>
      </c>
      <c r="B95" s="61">
        <f>SUMPRODUCT(--('Budget Template'!$C$59:$C$160="Staff Education &amp; Training"),'Budget Template'!D59:D160)</f>
        <v>0</v>
      </c>
      <c r="C95" s="61">
        <f>SUMPRODUCT(--('Budget Template'!$C$59:$C$160="Staff Education &amp; Training"),'Budget Template'!E59:E160)</f>
        <v>0</v>
      </c>
      <c r="D95" s="61">
        <f>SUMPRODUCT(--('Budget Template'!$C$59:$C$160="Staff Education &amp; Training"),'Budget Template'!F59:F160)</f>
        <v>0</v>
      </c>
      <c r="E95" s="61">
        <f>SUMPRODUCT(--('Budget Template'!$C$59:$C$160="Staff Education &amp; Training"),'Budget Template'!G59:G160)</f>
        <v>0</v>
      </c>
      <c r="F95" s="61">
        <f>SUMPRODUCT(--('Budget Template'!$C$59:$C$160="Staff Education &amp; Training"),'Budget Template'!H59:H160)</f>
        <v>0</v>
      </c>
      <c r="G95" s="61">
        <f>SUMPRODUCT(--('Budget Template'!$C$59:$C$160="Staff Education &amp; Training"),'Budget Template'!I59:I160)</f>
        <v>0</v>
      </c>
      <c r="H95" s="61">
        <f>SUMPRODUCT(--('Budget Template'!$C$59:$C$160="Staff Education &amp; Training"),'Budget Template'!J59:J160)</f>
        <v>0</v>
      </c>
      <c r="I95" s="61">
        <f>SUMPRODUCT(--('Budget Template'!$C$59:$C$160="Staff Education &amp; Training"),'Budget Template'!K59:K160)</f>
        <v>0</v>
      </c>
      <c r="J95" s="200">
        <f t="shared" si="6"/>
        <v>0</v>
      </c>
      <c r="L95" s="267"/>
    </row>
    <row r="96" spans="1:12" ht="15.75" x14ac:dyDescent="0.25">
      <c r="A96" s="198" t="s">
        <v>1219</v>
      </c>
      <c r="B96" s="61">
        <f>SUMPRODUCT(--('Budget Template'!$C$59:$C$160="Building, Space &amp; Maintenance"),'Budget Template'!D59:D160)</f>
        <v>0</v>
      </c>
      <c r="C96" s="61">
        <f>SUMPRODUCT(--('Budget Template'!$C$59:$C$160="Building, Space &amp; Maintenance"),'Budget Template'!E59:E160)</f>
        <v>0</v>
      </c>
      <c r="D96" s="61">
        <f>SUMPRODUCT(--('Budget Template'!$C$59:$C$160="Building, Space &amp; Maintenance"),'Budget Template'!F59:F160)</f>
        <v>0</v>
      </c>
      <c r="E96" s="61">
        <f>SUMPRODUCT(--('Budget Template'!$C$59:$C$160="Building, Space &amp; Maintenance"),'Budget Template'!G59:G160)</f>
        <v>0</v>
      </c>
      <c r="F96" s="61">
        <f>SUMPRODUCT(--('Budget Template'!$C$59:$C$160="Building, Space &amp; Maintenance"),'Budget Template'!H59:H160)</f>
        <v>0</v>
      </c>
      <c r="G96" s="61">
        <f>SUMPRODUCT(--('Budget Template'!$C$59:$C$160="Building, Space &amp; Maintenance"),'Budget Template'!I59:I160)</f>
        <v>0</v>
      </c>
      <c r="H96" s="61">
        <f>SUMPRODUCT(--('Budget Template'!$C$59:$C$160="Building, Space &amp; Maintenance"),'Budget Template'!J59:J160)</f>
        <v>0</v>
      </c>
      <c r="I96" s="61">
        <f>SUMPRODUCT(--('Budget Template'!$C$59:$C$160="Building, Space &amp; Maintenance"),'Budget Template'!K59:K160)</f>
        <v>0</v>
      </c>
      <c r="J96" s="200">
        <f>SUM(B96:I96)</f>
        <v>0</v>
      </c>
      <c r="L96" s="267"/>
    </row>
    <row r="97" spans="1:12" ht="15.75" x14ac:dyDescent="0.25">
      <c r="A97" s="199" t="s">
        <v>1226</v>
      </c>
      <c r="B97" s="61">
        <f>SUMPRODUCT(--('Budget Template'!$C$59:$C$160="Other direct costs"),'Budget Template'!D59:D160)</f>
        <v>0</v>
      </c>
      <c r="C97" s="61">
        <f>SUMPRODUCT(--('Budget Template'!$C$59:$C$160="Other direct costs"),'Budget Template'!E59:E160)</f>
        <v>0</v>
      </c>
      <c r="D97" s="61">
        <f>SUMPRODUCT(--('Budget Template'!$C$59:$C$160="Other direct costs"),'Budget Template'!F59:F160)</f>
        <v>0</v>
      </c>
      <c r="E97" s="61">
        <f>SUMPRODUCT(--('Budget Template'!$C$59:$C$160="Other direct costs"),'Budget Template'!G59:G160)</f>
        <v>0</v>
      </c>
      <c r="F97" s="61">
        <f>SUMPRODUCT(--('Budget Template'!$C$59:$C$160="Other direct costs"),'Budget Template'!H59:H160)</f>
        <v>0</v>
      </c>
      <c r="G97" s="61">
        <f>SUMPRODUCT(--('Budget Template'!$C$59:$C$160="Other direct costs"),'Budget Template'!I59:I160)</f>
        <v>0</v>
      </c>
      <c r="H97" s="61">
        <f>SUMPRODUCT(--('Budget Template'!$C$59:$C$160="Other direct costs"),'Budget Template'!J59:J160)</f>
        <v>0</v>
      </c>
      <c r="I97" s="61">
        <f>SUMPRODUCT(--('Budget Template'!$C$59:$C$160="Other direct costs"),'Budget Template'!K59:K160)</f>
        <v>0</v>
      </c>
      <c r="J97" s="200">
        <f>SUM(B97:I97)</f>
        <v>0</v>
      </c>
      <c r="L97" s="267"/>
    </row>
    <row r="98" spans="1:12" ht="15.75" x14ac:dyDescent="0.25">
      <c r="A98" s="198" t="s">
        <v>1220</v>
      </c>
      <c r="B98" s="61">
        <f>SUMPRODUCT(--('Budget Template'!$C$59:$C$160="Indirect Costs (cannot exceed 8%)"),'Budget Template'!D59:D160)</f>
        <v>0</v>
      </c>
      <c r="C98" s="61">
        <f>SUMPRODUCT(--('Budget Template'!$C$59:$C$160="Indirect Costs (cannot exceed 8%)"),'Budget Template'!E59:E160)</f>
        <v>0</v>
      </c>
      <c r="D98" s="61">
        <f>SUMPRODUCT(--('Budget Template'!$C$59:$C$160="Indirect Costs (cannot exceed 8%)"),'Budget Template'!F59:F160)</f>
        <v>0</v>
      </c>
      <c r="E98" s="61">
        <f>SUMPRODUCT(--('Budget Template'!$C$59:$C$160="Indirect Costs (cannot exceed 8%)"),'Budget Template'!G59:G160)</f>
        <v>0</v>
      </c>
      <c r="F98" s="61">
        <f>SUMPRODUCT(--('Budget Template'!$C$59:$C$160="Indirect Costs (cannot exceed 8%)"),'Budget Template'!H59:H160)</f>
        <v>0</v>
      </c>
      <c r="G98" s="61">
        <f>SUMPRODUCT(--('Budget Template'!$C$59:$C$160="Indirect Costs (cannot exceed 8%)"),'Budget Template'!I59:I160)</f>
        <v>0</v>
      </c>
      <c r="H98" s="61">
        <f>SUMPRODUCT(--('Budget Template'!$C$59:$C$160="Indirect Costs (cannot exceed 8%)"),'Budget Template'!J59:J160)</f>
        <v>0</v>
      </c>
      <c r="I98" s="61">
        <f>SUMPRODUCT(--('Budget Template'!$C$59:$C$160="Indirect Costs (cannot exceed 8%)"),'Budget Template'!K59:K160)</f>
        <v>0</v>
      </c>
      <c r="J98" s="200">
        <f>SUM(B98:I98)</f>
        <v>0</v>
      </c>
      <c r="L98" s="267"/>
    </row>
    <row r="99" spans="1:12" ht="15.75" x14ac:dyDescent="0.25">
      <c r="A99" s="202" t="s">
        <v>15</v>
      </c>
      <c r="B99" s="201">
        <f t="shared" ref="B99:I99" si="7">SUM(B89:B98)</f>
        <v>0</v>
      </c>
      <c r="C99" s="201">
        <f t="shared" si="7"/>
        <v>0</v>
      </c>
      <c r="D99" s="201">
        <f t="shared" si="7"/>
        <v>0</v>
      </c>
      <c r="E99" s="201">
        <f t="shared" si="7"/>
        <v>0</v>
      </c>
      <c r="F99" s="201">
        <f t="shared" si="7"/>
        <v>0</v>
      </c>
      <c r="G99" s="201">
        <f t="shared" si="7"/>
        <v>0</v>
      </c>
      <c r="H99" s="201">
        <f t="shared" si="7"/>
        <v>0</v>
      </c>
      <c r="I99" s="201">
        <f t="shared" si="7"/>
        <v>0</v>
      </c>
      <c r="J99" s="203">
        <f>SUM(B99:I99)</f>
        <v>0</v>
      </c>
    </row>
  </sheetData>
  <sheetProtection algorithmName="SHA-512" hashValue="9aXqNlPvi89rTwzP61rcx8zeNeVy9Plec59DqLCKaRZSHXWuwBBid/YxMmRQnPCoDuYbJO7Jpm60RhG1Q+pXKw==" saltValue="4fmeMQ7k/HGjryvA6ytL3A==" spinCount="100000" sheet="1" objects="1" scenarios="1"/>
  <pageMargins left="0.5" right="0.5" top="0.5" bottom="0.5" header="0.3" footer="0.3"/>
  <pageSetup scale="54" fitToHeight="0" orientation="landscape" r:id="rId1"/>
  <rowBreaks count="2" manualBreakCount="2">
    <brk id="13" max="9" man="1"/>
    <brk id="56" max="9" man="1"/>
  </rowBreaks>
  <tableParts count="9">
    <tablePart r:id="rId2"/>
    <tablePart r:id="rId3"/>
    <tablePart r:id="rId4"/>
    <tablePart r:id="rId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xr:uid="{A83ED2C7-A6B7-4144-8632-4055D3DB2EC6}">
          <x14:formula1>
            <xm:f>'Table 1 - District Names'!$C$3:$C$293</xm:f>
          </x14:formula1>
          <xm:sqref>B9</xm:sqref>
        </x14:dataValidation>
        <x14:dataValidation type="list" allowBlank="1" showInputMessage="1" showErrorMessage="1" xr:uid="{9146250B-D0D1-4797-86FD-EE7748DFFE24}">
          <x14:formula1>
            <xm:f>'Table 1 - District Names'!$F$1:$F$2</xm:f>
          </x14:formula1>
          <xm:sqref>B7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CC07-835D-4903-951A-C60251C58D75}">
  <sheetPr>
    <tabColor rgb="FF005587"/>
  </sheetPr>
  <dimension ref="A1:Z297"/>
  <sheetViews>
    <sheetView zoomScaleNormal="100" workbookViewId="0"/>
  </sheetViews>
  <sheetFormatPr defaultColWidth="29.28515625" defaultRowHeight="15" x14ac:dyDescent="0.25"/>
  <cols>
    <col min="1" max="1" width="9.28515625" style="26" customWidth="1"/>
    <col min="2" max="3" width="55.140625" style="26" customWidth="1"/>
    <col min="4" max="4" width="39.140625" style="26" customWidth="1"/>
    <col min="5" max="5" width="30.5703125" style="45" bestFit="1" customWidth="1"/>
    <col min="6" max="6" width="43.140625" style="45" bestFit="1" customWidth="1"/>
    <col min="7" max="7" width="13.7109375" style="45" bestFit="1" customWidth="1"/>
    <col min="8" max="8" width="29.5703125" style="45" customWidth="1"/>
    <col min="9" max="9" width="20.85546875" style="45" customWidth="1"/>
    <col min="10" max="10" width="35.140625" style="45" bestFit="1" customWidth="1"/>
    <col min="11" max="11" width="18.5703125" style="46" bestFit="1" customWidth="1"/>
    <col min="12" max="17" width="29.28515625" style="26"/>
    <col min="18" max="18" width="29.28515625" style="31"/>
    <col min="19" max="19" width="29.28515625" style="27"/>
    <col min="20" max="20" width="29.28515625" style="29"/>
    <col min="21" max="25" width="29.28515625" style="27"/>
    <col min="26" max="26" width="29.28515625" style="28"/>
    <col min="27" max="16384" width="29.28515625" style="26"/>
  </cols>
  <sheetData>
    <row r="1" spans="1:26" s="25" customFormat="1" x14ac:dyDescent="0.25">
      <c r="A1" s="172" t="s">
        <v>1309</v>
      </c>
      <c r="B1" s="172"/>
      <c r="C1" s="172"/>
      <c r="D1" s="172"/>
      <c r="E1" s="172"/>
      <c r="F1" s="172"/>
      <c r="G1" s="45"/>
      <c r="H1" s="45"/>
      <c r="I1" s="45"/>
      <c r="J1" s="45"/>
      <c r="K1" s="46"/>
      <c r="L1" s="20"/>
      <c r="M1" s="20"/>
      <c r="N1" s="20"/>
      <c r="O1" s="20"/>
      <c r="P1" s="20"/>
      <c r="Q1" s="20"/>
      <c r="R1" s="21"/>
      <c r="S1" s="22"/>
      <c r="T1" s="23"/>
      <c r="U1" s="22"/>
      <c r="V1" s="22"/>
      <c r="W1" s="22"/>
      <c r="X1" s="22"/>
      <c r="Y1" s="22"/>
      <c r="Z1" s="24"/>
    </row>
    <row r="2" spans="1:26" ht="15.75" x14ac:dyDescent="0.25">
      <c r="A2" s="38" t="s">
        <v>716</v>
      </c>
      <c r="B2" s="38" t="s">
        <v>717</v>
      </c>
      <c r="C2" s="38" t="s">
        <v>785</v>
      </c>
      <c r="D2" s="38" t="s">
        <v>753</v>
      </c>
      <c r="E2" s="38" t="s">
        <v>754</v>
      </c>
      <c r="F2" s="39" t="s">
        <v>718</v>
      </c>
      <c r="G2" s="26"/>
      <c r="H2" s="26"/>
      <c r="I2" s="26"/>
      <c r="J2" s="26"/>
      <c r="K2" s="26"/>
      <c r="R2" s="26"/>
      <c r="S2" s="26"/>
      <c r="T2" s="26"/>
      <c r="U2" s="26"/>
      <c r="V2" s="26"/>
      <c r="W2" s="26"/>
      <c r="X2" s="26"/>
      <c r="Y2" s="26"/>
      <c r="Z2" s="26"/>
    </row>
    <row r="3" spans="1:26" x14ac:dyDescent="0.25">
      <c r="A3" s="36">
        <v>307</v>
      </c>
      <c r="B3" s="36" t="s">
        <v>574</v>
      </c>
      <c r="C3" s="36" t="s">
        <v>787</v>
      </c>
      <c r="D3" s="41">
        <v>10000</v>
      </c>
      <c r="E3" s="41">
        <v>0</v>
      </c>
      <c r="F3" s="37">
        <v>10000</v>
      </c>
      <c r="G3" s="26"/>
      <c r="H3" s="26"/>
      <c r="I3" s="26"/>
      <c r="J3" s="26"/>
      <c r="K3" s="26"/>
      <c r="R3" s="26"/>
      <c r="S3" s="26"/>
      <c r="T3" s="26"/>
      <c r="U3" s="26"/>
      <c r="V3" s="26"/>
      <c r="W3" s="26"/>
      <c r="X3" s="26"/>
      <c r="Y3" s="26"/>
      <c r="Z3" s="26"/>
    </row>
    <row r="4" spans="1:26" x14ac:dyDescent="0.25">
      <c r="A4" s="36">
        <v>459</v>
      </c>
      <c r="B4" s="36" t="s">
        <v>226</v>
      </c>
      <c r="C4" s="36" t="s">
        <v>787</v>
      </c>
      <c r="D4" s="41">
        <v>10000</v>
      </c>
      <c r="E4" s="41">
        <v>0</v>
      </c>
      <c r="F4" s="37">
        <v>10000</v>
      </c>
      <c r="G4" s="26"/>
      <c r="H4" s="25" t="s">
        <v>784</v>
      </c>
      <c r="I4" s="26"/>
      <c r="J4" s="26"/>
      <c r="K4" s="26"/>
      <c r="R4" s="26"/>
      <c r="S4" s="26"/>
      <c r="T4" s="26"/>
      <c r="U4" s="26"/>
      <c r="V4" s="26"/>
      <c r="W4" s="26"/>
      <c r="X4" s="26"/>
      <c r="Y4" s="26"/>
      <c r="Z4" s="26"/>
    </row>
    <row r="5" spans="1:26" x14ac:dyDescent="0.25">
      <c r="A5" s="36">
        <v>245</v>
      </c>
      <c r="B5" s="36" t="s">
        <v>142</v>
      </c>
      <c r="C5" s="36" t="s">
        <v>787</v>
      </c>
      <c r="D5" s="41">
        <v>10000</v>
      </c>
      <c r="E5" s="41">
        <v>0</v>
      </c>
      <c r="F5" s="37">
        <v>10000</v>
      </c>
      <c r="G5" s="26"/>
      <c r="H5" s="47" t="s">
        <v>887</v>
      </c>
      <c r="I5" s="26" t="s">
        <v>895</v>
      </c>
      <c r="J5" s="26"/>
      <c r="K5" s="26"/>
      <c r="R5" s="26"/>
      <c r="S5" s="26"/>
      <c r="T5" s="26"/>
      <c r="U5" s="26"/>
      <c r="V5" s="26"/>
      <c r="W5" s="26"/>
      <c r="X5" s="26"/>
      <c r="Y5" s="26"/>
      <c r="Z5" s="26"/>
    </row>
    <row r="6" spans="1:26" x14ac:dyDescent="0.25">
      <c r="A6" s="36">
        <v>462</v>
      </c>
      <c r="B6" s="36" t="s">
        <v>147</v>
      </c>
      <c r="C6" s="36" t="s">
        <v>787</v>
      </c>
      <c r="D6" s="41">
        <v>15000</v>
      </c>
      <c r="E6" s="41">
        <v>0</v>
      </c>
      <c r="F6" s="37">
        <v>15000</v>
      </c>
      <c r="G6" s="26"/>
      <c r="H6" s="47" t="s">
        <v>889</v>
      </c>
      <c r="I6" s="26" t="s">
        <v>896</v>
      </c>
      <c r="J6" s="26"/>
      <c r="K6" s="26"/>
      <c r="R6" s="26"/>
      <c r="S6" s="26"/>
      <c r="T6" s="26"/>
      <c r="U6" s="26"/>
      <c r="V6" s="26"/>
      <c r="W6" s="26"/>
      <c r="X6" s="26"/>
      <c r="Y6" s="26"/>
      <c r="Z6" s="26"/>
    </row>
    <row r="7" spans="1:26" x14ac:dyDescent="0.25">
      <c r="A7" s="36">
        <v>477</v>
      </c>
      <c r="B7" s="36" t="s">
        <v>260</v>
      </c>
      <c r="C7" s="36" t="s">
        <v>787</v>
      </c>
      <c r="D7" s="41">
        <v>15000</v>
      </c>
      <c r="E7" s="42">
        <v>0</v>
      </c>
      <c r="F7" s="37">
        <v>15000</v>
      </c>
      <c r="G7" s="26"/>
      <c r="H7" s="47" t="s">
        <v>888</v>
      </c>
      <c r="I7" s="26" t="s">
        <v>890</v>
      </c>
      <c r="J7" s="26"/>
      <c r="K7" s="26"/>
      <c r="R7" s="26"/>
      <c r="S7" s="26"/>
      <c r="T7" s="26"/>
      <c r="U7" s="26"/>
      <c r="V7" s="26"/>
      <c r="W7" s="26"/>
      <c r="X7" s="26"/>
      <c r="Y7" s="26"/>
      <c r="Z7" s="26"/>
    </row>
    <row r="8" spans="1:26" x14ac:dyDescent="0.25">
      <c r="A8" s="36">
        <v>399</v>
      </c>
      <c r="B8" s="36" t="s">
        <v>565</v>
      </c>
      <c r="C8" s="36" t="s">
        <v>787</v>
      </c>
      <c r="D8" s="41">
        <v>8250</v>
      </c>
      <c r="E8" s="41">
        <v>8250</v>
      </c>
      <c r="F8" s="37">
        <v>16500</v>
      </c>
      <c r="G8" s="26"/>
      <c r="H8" s="26"/>
      <c r="I8" s="26"/>
      <c r="J8" s="26"/>
      <c r="K8" s="26"/>
      <c r="R8" s="26"/>
      <c r="S8" s="26"/>
      <c r="T8" s="26"/>
      <c r="U8" s="26"/>
      <c r="V8" s="26"/>
      <c r="W8" s="26"/>
      <c r="X8" s="26"/>
      <c r="Y8" s="26"/>
      <c r="Z8" s="26"/>
    </row>
    <row r="9" spans="1:26" x14ac:dyDescent="0.25">
      <c r="A9" s="36">
        <v>398</v>
      </c>
      <c r="B9" s="36" t="s">
        <v>397</v>
      </c>
      <c r="C9" s="36" t="s">
        <v>787</v>
      </c>
      <c r="D9" s="41">
        <v>9000</v>
      </c>
      <c r="E9" s="41">
        <v>9000</v>
      </c>
      <c r="F9" s="37">
        <v>18000</v>
      </c>
      <c r="G9" s="26"/>
      <c r="H9" s="26"/>
      <c r="I9" s="26"/>
      <c r="J9" s="26"/>
      <c r="K9" s="26"/>
      <c r="R9" s="26"/>
      <c r="S9" s="26"/>
      <c r="T9" s="26"/>
      <c r="U9" s="26"/>
      <c r="V9" s="26"/>
      <c r="W9" s="26"/>
      <c r="X9" s="26"/>
      <c r="Y9" s="26"/>
      <c r="Z9" s="26"/>
    </row>
    <row r="10" spans="1:26" x14ac:dyDescent="0.25">
      <c r="A10" s="36">
        <v>311</v>
      </c>
      <c r="B10" s="36" t="s">
        <v>528</v>
      </c>
      <c r="C10" s="36" t="s">
        <v>787</v>
      </c>
      <c r="D10" s="41">
        <v>9000</v>
      </c>
      <c r="E10" s="41">
        <v>9000</v>
      </c>
      <c r="F10" s="37">
        <v>18000</v>
      </c>
      <c r="G10" s="26"/>
      <c r="H10" s="26"/>
      <c r="I10" s="26"/>
      <c r="J10" s="26"/>
      <c r="K10" s="26"/>
      <c r="R10" s="26"/>
      <c r="S10" s="26"/>
      <c r="T10" s="26"/>
      <c r="U10" s="26"/>
      <c r="V10" s="26"/>
      <c r="W10" s="26"/>
      <c r="X10" s="26"/>
      <c r="Y10" s="26"/>
      <c r="Z10" s="26"/>
    </row>
    <row r="11" spans="1:26" x14ac:dyDescent="0.25">
      <c r="A11" s="36">
        <v>428</v>
      </c>
      <c r="B11" s="36" t="s">
        <v>72</v>
      </c>
      <c r="C11" s="36" t="s">
        <v>787</v>
      </c>
      <c r="D11" s="41">
        <v>9000</v>
      </c>
      <c r="E11" s="41">
        <v>9000</v>
      </c>
      <c r="F11" s="37">
        <v>18000</v>
      </c>
      <c r="G11" s="26"/>
      <c r="H11" s="26"/>
      <c r="I11" s="26"/>
      <c r="J11" s="26"/>
      <c r="K11" s="26"/>
      <c r="R11" s="26"/>
      <c r="S11" s="26"/>
      <c r="T11" s="26"/>
      <c r="U11" s="26"/>
      <c r="V11" s="26"/>
      <c r="W11" s="26"/>
      <c r="X11" s="26"/>
      <c r="Y11" s="26"/>
      <c r="Z11" s="26"/>
    </row>
    <row r="12" spans="1:26" x14ac:dyDescent="0.25">
      <c r="A12" s="36">
        <v>420</v>
      </c>
      <c r="B12" s="36" t="s">
        <v>477</v>
      </c>
      <c r="C12" s="36" t="s">
        <v>787</v>
      </c>
      <c r="D12" s="41">
        <v>9505</v>
      </c>
      <c r="E12" s="41">
        <v>9505</v>
      </c>
      <c r="F12" s="37">
        <v>19010</v>
      </c>
      <c r="G12" s="26"/>
      <c r="H12" s="26"/>
      <c r="I12" s="26"/>
      <c r="J12" s="26"/>
      <c r="K12" s="26"/>
      <c r="R12" s="26"/>
      <c r="S12" s="26"/>
      <c r="T12" s="26"/>
      <c r="U12" s="26"/>
      <c r="V12" s="26"/>
      <c r="W12" s="26"/>
      <c r="X12" s="26"/>
      <c r="Y12" s="26"/>
      <c r="Z12" s="26"/>
    </row>
    <row r="13" spans="1:26" x14ac:dyDescent="0.25">
      <c r="A13" s="36">
        <v>373</v>
      </c>
      <c r="B13" s="36" t="s">
        <v>281</v>
      </c>
      <c r="C13" s="36" t="s">
        <v>787</v>
      </c>
      <c r="D13" s="41">
        <v>9750</v>
      </c>
      <c r="E13" s="41">
        <v>9750</v>
      </c>
      <c r="F13" s="37">
        <v>19500</v>
      </c>
      <c r="G13" s="26"/>
      <c r="H13" s="26"/>
      <c r="I13" s="26"/>
      <c r="J13" s="26"/>
      <c r="K13" s="26"/>
      <c r="R13" s="26"/>
      <c r="S13" s="26"/>
      <c r="T13" s="26"/>
      <c r="U13" s="26"/>
      <c r="V13" s="26"/>
      <c r="W13" s="26"/>
      <c r="X13" s="26"/>
      <c r="Y13" s="26"/>
      <c r="Z13" s="26"/>
    </row>
    <row r="14" spans="1:26" x14ac:dyDescent="0.25">
      <c r="A14" s="36">
        <v>225</v>
      </c>
      <c r="B14" s="36" t="s">
        <v>423</v>
      </c>
      <c r="C14" s="36" t="s">
        <v>787</v>
      </c>
      <c r="D14" s="41">
        <v>10015</v>
      </c>
      <c r="E14" s="41">
        <v>10015</v>
      </c>
      <c r="F14" s="37">
        <v>20030</v>
      </c>
      <c r="G14" s="26"/>
      <c r="H14" s="26"/>
      <c r="I14" s="26"/>
      <c r="J14" s="26"/>
      <c r="K14" s="26"/>
      <c r="R14" s="26"/>
      <c r="S14" s="26"/>
      <c r="T14" s="26"/>
      <c r="U14" s="26"/>
      <c r="V14" s="26"/>
      <c r="W14" s="26"/>
      <c r="X14" s="26"/>
      <c r="Y14" s="26"/>
      <c r="Z14" s="26"/>
    </row>
    <row r="15" spans="1:26" x14ac:dyDescent="0.25">
      <c r="A15" s="36">
        <v>289</v>
      </c>
      <c r="B15" s="36" t="s">
        <v>233</v>
      </c>
      <c r="C15" s="36" t="s">
        <v>787</v>
      </c>
      <c r="D15" s="41">
        <v>11135</v>
      </c>
      <c r="E15" s="41">
        <v>11135</v>
      </c>
      <c r="F15" s="37">
        <v>22270</v>
      </c>
      <c r="G15" s="26"/>
      <c r="H15" s="26"/>
      <c r="I15" s="26"/>
      <c r="J15" s="26"/>
      <c r="K15" s="26"/>
      <c r="R15" s="26"/>
      <c r="S15" s="26"/>
      <c r="T15" s="26"/>
      <c r="U15" s="26"/>
      <c r="V15" s="26"/>
      <c r="W15" s="26"/>
      <c r="X15" s="26"/>
      <c r="Y15" s="26"/>
      <c r="Z15" s="26"/>
    </row>
    <row r="16" spans="1:26" x14ac:dyDescent="0.25">
      <c r="A16" s="36">
        <v>379</v>
      </c>
      <c r="B16" s="36" t="s">
        <v>130</v>
      </c>
      <c r="C16" s="36" t="s">
        <v>787</v>
      </c>
      <c r="D16" s="41">
        <v>11250</v>
      </c>
      <c r="E16" s="41">
        <v>11250</v>
      </c>
      <c r="F16" s="37">
        <v>22500</v>
      </c>
      <c r="G16" s="26"/>
      <c r="H16" s="26"/>
      <c r="I16" s="26"/>
      <c r="J16" s="26"/>
      <c r="K16" s="26"/>
      <c r="R16" s="26"/>
      <c r="S16" s="26"/>
      <c r="T16" s="26"/>
      <c r="U16" s="26"/>
      <c r="V16" s="26"/>
      <c r="W16" s="26"/>
      <c r="X16" s="26"/>
      <c r="Y16" s="26"/>
      <c r="Z16" s="26"/>
    </row>
    <row r="17" spans="1:26" x14ac:dyDescent="0.25">
      <c r="A17" s="36">
        <v>499</v>
      </c>
      <c r="B17" s="36" t="s">
        <v>115</v>
      </c>
      <c r="C17" s="36" t="s">
        <v>787</v>
      </c>
      <c r="D17" s="41">
        <v>11250</v>
      </c>
      <c r="E17" s="41">
        <v>11250</v>
      </c>
      <c r="F17" s="37">
        <v>22500</v>
      </c>
      <c r="G17" s="26"/>
      <c r="H17" s="26"/>
      <c r="I17" s="26"/>
      <c r="J17" s="26"/>
      <c r="K17" s="26"/>
      <c r="R17" s="26"/>
      <c r="S17" s="26"/>
      <c r="T17" s="26"/>
      <c r="U17" s="26"/>
      <c r="V17" s="26"/>
      <c r="W17" s="26"/>
      <c r="X17" s="26"/>
      <c r="Y17" s="26"/>
      <c r="Z17" s="26"/>
    </row>
    <row r="18" spans="1:26" x14ac:dyDescent="0.25">
      <c r="A18" s="36">
        <v>335</v>
      </c>
      <c r="B18" s="36" t="s">
        <v>298</v>
      </c>
      <c r="C18" s="36" t="s">
        <v>787</v>
      </c>
      <c r="D18" s="41">
        <v>11250</v>
      </c>
      <c r="E18" s="41">
        <v>11250</v>
      </c>
      <c r="F18" s="37">
        <v>22500</v>
      </c>
      <c r="G18" s="26"/>
      <c r="H18" s="26"/>
      <c r="I18" s="26"/>
      <c r="J18" s="26"/>
      <c r="K18" s="26"/>
      <c r="R18" s="26"/>
      <c r="S18" s="26"/>
      <c r="T18" s="26"/>
      <c r="U18" s="26"/>
      <c r="V18" s="26"/>
      <c r="W18" s="26"/>
      <c r="X18" s="26"/>
      <c r="Y18" s="26"/>
      <c r="Z18" s="26"/>
    </row>
    <row r="19" spans="1:26" x14ac:dyDescent="0.25">
      <c r="A19" s="36">
        <v>469</v>
      </c>
      <c r="B19" s="36" t="s">
        <v>371</v>
      </c>
      <c r="C19" s="36" t="s">
        <v>787</v>
      </c>
      <c r="D19" s="41">
        <v>11250</v>
      </c>
      <c r="E19" s="41">
        <v>11250</v>
      </c>
      <c r="F19" s="37">
        <v>22500</v>
      </c>
      <c r="G19" s="26"/>
      <c r="H19" s="26"/>
      <c r="I19" s="26"/>
      <c r="J19" s="26"/>
      <c r="K19" s="26"/>
      <c r="R19" s="26"/>
      <c r="S19" s="26"/>
      <c r="T19" s="26"/>
      <c r="U19" s="26"/>
      <c r="V19" s="26"/>
      <c r="W19" s="26"/>
      <c r="X19" s="26"/>
      <c r="Y19" s="26"/>
      <c r="Z19" s="26"/>
    </row>
    <row r="20" spans="1:26" x14ac:dyDescent="0.25">
      <c r="A20" s="36">
        <v>343</v>
      </c>
      <c r="B20" s="36" t="s">
        <v>315</v>
      </c>
      <c r="C20" s="36" t="s">
        <v>787</v>
      </c>
      <c r="D20" s="41">
        <v>12000</v>
      </c>
      <c r="E20" s="41">
        <v>12000</v>
      </c>
      <c r="F20" s="37">
        <v>24000</v>
      </c>
      <c r="G20" s="26"/>
      <c r="H20" s="26"/>
      <c r="I20" s="26"/>
      <c r="J20" s="26"/>
      <c r="K20" s="26"/>
      <c r="R20" s="26"/>
      <c r="S20" s="26"/>
      <c r="T20" s="26"/>
      <c r="U20" s="26"/>
      <c r="V20" s="26"/>
      <c r="W20" s="26"/>
      <c r="X20" s="26"/>
      <c r="Y20" s="26"/>
      <c r="Z20" s="26"/>
    </row>
    <row r="21" spans="1:26" x14ac:dyDescent="0.25">
      <c r="A21" s="36">
        <v>490</v>
      </c>
      <c r="B21" s="36" t="s">
        <v>101</v>
      </c>
      <c r="C21" s="36" t="s">
        <v>787</v>
      </c>
      <c r="D21" s="41">
        <v>12000</v>
      </c>
      <c r="E21" s="41">
        <v>12000</v>
      </c>
      <c r="F21" s="37">
        <v>24000</v>
      </c>
      <c r="G21" s="26"/>
      <c r="H21" s="26"/>
      <c r="I21" s="26"/>
      <c r="J21" s="26"/>
      <c r="K21" s="26"/>
      <c r="R21" s="26"/>
      <c r="S21" s="26"/>
      <c r="T21" s="26"/>
      <c r="U21" s="26"/>
      <c r="V21" s="26"/>
      <c r="W21" s="26"/>
      <c r="X21" s="26"/>
      <c r="Y21" s="26"/>
      <c r="Z21" s="26"/>
    </row>
    <row r="22" spans="1:26" x14ac:dyDescent="0.25">
      <c r="A22" s="36">
        <v>106</v>
      </c>
      <c r="B22" s="36" t="s">
        <v>467</v>
      </c>
      <c r="C22" s="36" t="s">
        <v>787</v>
      </c>
      <c r="D22" s="41">
        <v>12000</v>
      </c>
      <c r="E22" s="41">
        <v>12000</v>
      </c>
      <c r="F22" s="37">
        <v>24000</v>
      </c>
      <c r="G22" s="26"/>
      <c r="H22" s="26"/>
      <c r="I22" s="26"/>
      <c r="J22" s="26"/>
      <c r="K22" s="26"/>
      <c r="R22" s="26"/>
      <c r="S22" s="26"/>
      <c r="T22" s="26"/>
      <c r="U22" s="26"/>
      <c r="V22" s="26"/>
      <c r="W22" s="26"/>
      <c r="X22" s="26"/>
      <c r="Y22" s="26"/>
      <c r="Z22" s="26"/>
    </row>
    <row r="23" spans="1:26" x14ac:dyDescent="0.25">
      <c r="A23" s="36">
        <v>465</v>
      </c>
      <c r="B23" s="36" t="s">
        <v>151</v>
      </c>
      <c r="C23" s="36" t="s">
        <v>787</v>
      </c>
      <c r="D23" s="41">
        <v>12000</v>
      </c>
      <c r="E23" s="41">
        <v>12000</v>
      </c>
      <c r="F23" s="37">
        <v>24000</v>
      </c>
      <c r="G23" s="26"/>
      <c r="H23" s="26"/>
      <c r="I23" s="26"/>
      <c r="J23" s="26"/>
      <c r="K23" s="26"/>
      <c r="R23" s="26"/>
      <c r="S23" s="26"/>
      <c r="T23" s="26"/>
      <c r="U23" s="26"/>
      <c r="V23" s="26"/>
      <c r="W23" s="26"/>
      <c r="X23" s="26"/>
      <c r="Y23" s="26"/>
      <c r="Z23" s="26"/>
    </row>
    <row r="24" spans="1:26" x14ac:dyDescent="0.25">
      <c r="A24" s="36">
        <v>356</v>
      </c>
      <c r="B24" s="36" t="s">
        <v>641</v>
      </c>
      <c r="C24" s="36" t="s">
        <v>787</v>
      </c>
      <c r="D24" s="41">
        <v>12000</v>
      </c>
      <c r="E24" s="41">
        <v>12000</v>
      </c>
      <c r="F24" s="37">
        <v>24000</v>
      </c>
      <c r="G24" s="26"/>
      <c r="H24" s="26"/>
      <c r="I24" s="26"/>
      <c r="J24" s="26"/>
      <c r="K24" s="26"/>
      <c r="R24" s="26"/>
      <c r="S24" s="26"/>
      <c r="T24" s="26"/>
      <c r="U24" s="26"/>
      <c r="V24" s="26"/>
      <c r="W24" s="26"/>
      <c r="X24" s="26"/>
      <c r="Y24" s="26"/>
      <c r="Z24" s="26"/>
    </row>
    <row r="25" spans="1:26" x14ac:dyDescent="0.25">
      <c r="A25" s="36">
        <v>397</v>
      </c>
      <c r="B25" s="36" t="s">
        <v>395</v>
      </c>
      <c r="C25" s="36" t="s">
        <v>787</v>
      </c>
      <c r="D25" s="41">
        <v>12500</v>
      </c>
      <c r="E25" s="41">
        <v>12500</v>
      </c>
      <c r="F25" s="37">
        <v>25000</v>
      </c>
      <c r="G25" s="26"/>
      <c r="H25" s="26"/>
      <c r="I25" s="26"/>
      <c r="J25" s="26"/>
      <c r="K25" s="26"/>
      <c r="R25" s="26"/>
      <c r="S25" s="26"/>
      <c r="T25" s="26"/>
      <c r="U25" s="26"/>
      <c r="V25" s="26"/>
      <c r="W25" s="26"/>
      <c r="X25" s="26"/>
      <c r="Y25" s="26"/>
      <c r="Z25" s="26"/>
    </row>
    <row r="26" spans="1:26" x14ac:dyDescent="0.25">
      <c r="A26" s="36">
        <v>445</v>
      </c>
      <c r="B26" s="36" t="s">
        <v>442</v>
      </c>
      <c r="C26" s="36" t="s">
        <v>787</v>
      </c>
      <c r="D26" s="41">
        <v>12965</v>
      </c>
      <c r="E26" s="41">
        <v>12965</v>
      </c>
      <c r="F26" s="37">
        <v>25930</v>
      </c>
      <c r="G26" s="26"/>
      <c r="H26" s="26"/>
      <c r="I26" s="26"/>
      <c r="J26" s="26"/>
      <c r="K26" s="26"/>
      <c r="R26" s="26"/>
      <c r="S26" s="26"/>
      <c r="T26" s="26"/>
      <c r="U26" s="26"/>
      <c r="V26" s="26"/>
      <c r="W26" s="26"/>
      <c r="X26" s="26"/>
      <c r="Y26" s="26"/>
      <c r="Z26" s="26"/>
    </row>
    <row r="27" spans="1:26" x14ac:dyDescent="0.25">
      <c r="A27" s="36">
        <v>206</v>
      </c>
      <c r="B27" s="36" t="s">
        <v>89</v>
      </c>
      <c r="C27" s="36" t="s">
        <v>787</v>
      </c>
      <c r="D27" s="41">
        <v>14250</v>
      </c>
      <c r="E27" s="41">
        <v>14250</v>
      </c>
      <c r="F27" s="37">
        <v>28500</v>
      </c>
      <c r="G27" s="26"/>
      <c r="H27" s="26"/>
      <c r="I27" s="26"/>
      <c r="J27" s="26"/>
      <c r="K27" s="26"/>
      <c r="R27" s="26"/>
      <c r="S27" s="26"/>
      <c r="T27" s="26"/>
      <c r="U27" s="26"/>
      <c r="V27" s="26"/>
      <c r="W27" s="26"/>
      <c r="X27" s="26"/>
      <c r="Y27" s="26"/>
      <c r="Z27" s="26"/>
    </row>
    <row r="28" spans="1:26" x14ac:dyDescent="0.25">
      <c r="A28" s="36">
        <v>244</v>
      </c>
      <c r="B28" s="36" t="s">
        <v>140</v>
      </c>
      <c r="C28" s="36" t="s">
        <v>787</v>
      </c>
      <c r="D28" s="41">
        <v>15000</v>
      </c>
      <c r="E28" s="41">
        <v>15000</v>
      </c>
      <c r="F28" s="37">
        <v>30000</v>
      </c>
      <c r="G28" s="26"/>
      <c r="H28" s="26"/>
      <c r="I28" s="26"/>
      <c r="J28" s="26"/>
      <c r="K28" s="26"/>
      <c r="R28" s="26"/>
      <c r="S28" s="26"/>
      <c r="T28" s="26"/>
      <c r="U28" s="26"/>
      <c r="V28" s="26"/>
      <c r="W28" s="26"/>
      <c r="X28" s="26"/>
      <c r="Y28" s="26"/>
      <c r="Z28" s="26"/>
    </row>
    <row r="29" spans="1:26" x14ac:dyDescent="0.25">
      <c r="A29" s="36">
        <v>262</v>
      </c>
      <c r="B29" s="36" t="s">
        <v>585</v>
      </c>
      <c r="C29" s="36" t="s">
        <v>787</v>
      </c>
      <c r="D29" s="41">
        <v>15000</v>
      </c>
      <c r="E29" s="41">
        <v>15000</v>
      </c>
      <c r="F29" s="37">
        <v>30000</v>
      </c>
      <c r="G29" s="26"/>
      <c r="H29" s="26"/>
      <c r="I29" s="26"/>
      <c r="J29" s="26"/>
      <c r="K29" s="26"/>
      <c r="R29" s="26"/>
      <c r="S29" s="26"/>
      <c r="T29" s="26"/>
      <c r="U29" s="26"/>
      <c r="V29" s="26"/>
      <c r="W29" s="26"/>
      <c r="X29" s="26"/>
      <c r="Y29" s="26"/>
      <c r="Z29" s="26"/>
    </row>
    <row r="30" spans="1:26" x14ac:dyDescent="0.25">
      <c r="A30" s="36">
        <v>310</v>
      </c>
      <c r="B30" s="36" t="s">
        <v>526</v>
      </c>
      <c r="C30" s="36" t="s">
        <v>787</v>
      </c>
      <c r="D30" s="41">
        <v>15000</v>
      </c>
      <c r="E30" s="41">
        <v>15000</v>
      </c>
      <c r="F30" s="37">
        <v>30000</v>
      </c>
      <c r="G30" s="26"/>
      <c r="H30" s="26"/>
      <c r="I30" s="26"/>
      <c r="J30" s="26"/>
      <c r="K30" s="26"/>
      <c r="R30" s="26"/>
      <c r="S30" s="26"/>
      <c r="T30" s="26"/>
      <c r="U30" s="26"/>
      <c r="V30" s="26"/>
      <c r="W30" s="26"/>
      <c r="X30" s="26"/>
      <c r="Y30" s="26"/>
      <c r="Z30" s="26"/>
    </row>
    <row r="31" spans="1:26" x14ac:dyDescent="0.25">
      <c r="A31" s="36">
        <v>439</v>
      </c>
      <c r="B31" s="36" t="s">
        <v>283</v>
      </c>
      <c r="C31" s="36" t="s">
        <v>787</v>
      </c>
      <c r="D31" s="41">
        <v>15000</v>
      </c>
      <c r="E31" s="41">
        <v>15000</v>
      </c>
      <c r="F31" s="37">
        <v>30000</v>
      </c>
      <c r="G31" s="26"/>
      <c r="H31" s="26"/>
      <c r="I31" s="26"/>
      <c r="J31" s="26"/>
      <c r="K31" s="26"/>
      <c r="R31" s="26"/>
      <c r="S31" s="26"/>
      <c r="T31" s="26"/>
      <c r="U31" s="26"/>
      <c r="V31" s="26"/>
      <c r="W31" s="26"/>
      <c r="X31" s="26"/>
      <c r="Y31" s="26"/>
      <c r="Z31" s="26"/>
    </row>
    <row r="32" spans="1:26" x14ac:dyDescent="0.25">
      <c r="A32" s="36">
        <v>492</v>
      </c>
      <c r="B32" s="36" t="s">
        <v>103</v>
      </c>
      <c r="C32" s="36" t="s">
        <v>787</v>
      </c>
      <c r="D32" s="41">
        <v>15000</v>
      </c>
      <c r="E32" s="41">
        <v>15000</v>
      </c>
      <c r="F32" s="37">
        <v>30000</v>
      </c>
      <c r="G32" s="26"/>
      <c r="H32" s="26"/>
      <c r="I32" s="26"/>
      <c r="J32" s="26"/>
      <c r="K32" s="26"/>
      <c r="R32" s="26"/>
      <c r="S32" s="26"/>
      <c r="T32" s="26"/>
      <c r="U32" s="26"/>
      <c r="V32" s="26"/>
      <c r="W32" s="26"/>
      <c r="X32" s="26"/>
      <c r="Y32" s="26"/>
      <c r="Z32" s="26"/>
    </row>
    <row r="33" spans="1:26" x14ac:dyDescent="0.25">
      <c r="A33" s="36">
        <v>484</v>
      </c>
      <c r="B33" s="36" t="s">
        <v>686</v>
      </c>
      <c r="C33" s="36" t="s">
        <v>787</v>
      </c>
      <c r="D33" s="41">
        <v>15000</v>
      </c>
      <c r="E33" s="41">
        <v>15000</v>
      </c>
      <c r="F33" s="37">
        <v>30000</v>
      </c>
      <c r="G33" s="26"/>
      <c r="H33" s="26"/>
      <c r="I33" s="26"/>
      <c r="J33" s="26"/>
      <c r="K33" s="26"/>
      <c r="R33" s="26"/>
      <c r="S33" s="26"/>
      <c r="T33" s="26"/>
      <c r="U33" s="26"/>
      <c r="V33" s="26"/>
      <c r="W33" s="26"/>
      <c r="X33" s="26"/>
      <c r="Y33" s="26"/>
      <c r="Z33" s="26"/>
    </row>
    <row r="34" spans="1:26" x14ac:dyDescent="0.25">
      <c r="A34" s="36">
        <v>491</v>
      </c>
      <c r="B34" s="36" t="s">
        <v>192</v>
      </c>
      <c r="C34" s="36" t="s">
        <v>787</v>
      </c>
      <c r="D34" s="41">
        <v>15000</v>
      </c>
      <c r="E34" s="41">
        <v>15000</v>
      </c>
      <c r="F34" s="37">
        <v>30000</v>
      </c>
      <c r="G34" s="26"/>
      <c r="H34" s="26"/>
      <c r="I34" s="26"/>
      <c r="J34" s="26"/>
      <c r="K34" s="26"/>
      <c r="R34" s="26"/>
      <c r="S34" s="26"/>
      <c r="T34" s="26"/>
      <c r="U34" s="26"/>
      <c r="V34" s="26"/>
      <c r="W34" s="26"/>
      <c r="X34" s="26"/>
      <c r="Y34" s="26"/>
      <c r="Z34" s="26"/>
    </row>
    <row r="35" spans="1:26" x14ac:dyDescent="0.25">
      <c r="A35" s="36">
        <v>393</v>
      </c>
      <c r="B35" s="36" t="s">
        <v>172</v>
      </c>
      <c r="C35" s="36" t="s">
        <v>787</v>
      </c>
      <c r="D35" s="41">
        <v>15000</v>
      </c>
      <c r="E35" s="41">
        <v>15000</v>
      </c>
      <c r="F35" s="37">
        <v>30000</v>
      </c>
      <c r="G35" s="26"/>
      <c r="H35" s="26"/>
      <c r="I35" s="26"/>
      <c r="J35" s="26"/>
      <c r="K35" s="26"/>
      <c r="R35" s="26"/>
      <c r="S35" s="26"/>
      <c r="T35" s="26"/>
      <c r="U35" s="26"/>
      <c r="V35" s="26"/>
      <c r="W35" s="26"/>
      <c r="X35" s="26"/>
      <c r="Y35" s="26"/>
      <c r="Z35" s="26"/>
    </row>
    <row r="36" spans="1:26" x14ac:dyDescent="0.25">
      <c r="A36" s="36">
        <v>349</v>
      </c>
      <c r="B36" s="36" t="s">
        <v>624</v>
      </c>
      <c r="C36" s="36" t="s">
        <v>787</v>
      </c>
      <c r="D36" s="41">
        <v>15565</v>
      </c>
      <c r="E36" s="41">
        <v>15565</v>
      </c>
      <c r="F36" s="37">
        <v>31130</v>
      </c>
      <c r="G36" s="26"/>
      <c r="H36" s="26"/>
      <c r="I36" s="26"/>
      <c r="J36" s="26"/>
      <c r="K36" s="26"/>
      <c r="R36" s="26"/>
      <c r="S36" s="26"/>
      <c r="T36" s="26"/>
      <c r="U36" s="26"/>
      <c r="V36" s="26"/>
      <c r="W36" s="26"/>
      <c r="X36" s="26"/>
      <c r="Y36" s="26"/>
      <c r="Z36" s="26"/>
    </row>
    <row r="37" spans="1:26" x14ac:dyDescent="0.25">
      <c r="A37" s="36">
        <v>216</v>
      </c>
      <c r="B37" s="36" t="s">
        <v>336</v>
      </c>
      <c r="C37" s="36" t="s">
        <v>787</v>
      </c>
      <c r="D37" s="41">
        <v>15750</v>
      </c>
      <c r="E37" s="41">
        <v>15750</v>
      </c>
      <c r="F37" s="37">
        <v>31500</v>
      </c>
      <c r="G37" s="26"/>
      <c r="H37" s="26"/>
      <c r="I37" s="26"/>
      <c r="J37" s="26"/>
      <c r="K37" s="26"/>
      <c r="R37" s="26"/>
      <c r="S37" s="26"/>
      <c r="T37" s="26"/>
      <c r="U37" s="26"/>
      <c r="V37" s="26"/>
      <c r="W37" s="26"/>
      <c r="X37" s="26"/>
      <c r="Y37" s="26"/>
      <c r="Z37" s="26"/>
    </row>
    <row r="38" spans="1:26" x14ac:dyDescent="0.25">
      <c r="A38" s="36">
        <v>109</v>
      </c>
      <c r="B38" s="36" t="s">
        <v>535</v>
      </c>
      <c r="C38" s="36" t="s">
        <v>787</v>
      </c>
      <c r="D38" s="41">
        <v>15750</v>
      </c>
      <c r="E38" s="41">
        <v>15750</v>
      </c>
      <c r="F38" s="37">
        <v>31500</v>
      </c>
      <c r="G38" s="26"/>
      <c r="H38" s="26"/>
      <c r="I38" s="26"/>
      <c r="J38" s="26"/>
      <c r="K38" s="26"/>
      <c r="R38" s="26"/>
      <c r="S38" s="26"/>
      <c r="T38" s="26"/>
      <c r="U38" s="26"/>
      <c r="V38" s="26"/>
      <c r="W38" s="26"/>
      <c r="X38" s="26"/>
      <c r="Y38" s="26"/>
      <c r="Z38" s="26"/>
    </row>
    <row r="39" spans="1:26" x14ac:dyDescent="0.25">
      <c r="A39" s="33">
        <v>267</v>
      </c>
      <c r="B39" s="33" t="s">
        <v>595</v>
      </c>
      <c r="C39" s="36" t="s">
        <v>787</v>
      </c>
      <c r="D39" s="41">
        <v>16500</v>
      </c>
      <c r="E39" s="41">
        <v>16500</v>
      </c>
      <c r="F39" s="37">
        <v>33000</v>
      </c>
      <c r="G39" s="26"/>
      <c r="H39" s="26"/>
      <c r="I39" s="26"/>
      <c r="J39" s="26"/>
      <c r="K39" s="26"/>
      <c r="R39" s="26"/>
      <c r="S39" s="26"/>
      <c r="T39" s="26"/>
      <c r="U39" s="26"/>
      <c r="V39" s="26"/>
      <c r="W39" s="26"/>
      <c r="X39" s="26"/>
      <c r="Y39" s="26"/>
      <c r="Z39" s="26"/>
    </row>
    <row r="40" spans="1:26" x14ac:dyDescent="0.25">
      <c r="A40" s="33">
        <v>430</v>
      </c>
      <c r="B40" s="33" t="s">
        <v>84</v>
      </c>
      <c r="C40" s="36" t="s">
        <v>787</v>
      </c>
      <c r="D40" s="41">
        <v>16995</v>
      </c>
      <c r="E40" s="41">
        <v>16995</v>
      </c>
      <c r="F40" s="37">
        <v>33990</v>
      </c>
      <c r="G40" s="26"/>
      <c r="H40" s="26"/>
      <c r="I40" s="26"/>
      <c r="J40" s="26"/>
      <c r="K40" s="26"/>
      <c r="R40" s="26"/>
      <c r="S40" s="26"/>
      <c r="T40" s="26"/>
      <c r="U40" s="26"/>
      <c r="V40" s="26"/>
      <c r="W40" s="26"/>
      <c r="X40" s="26"/>
      <c r="Y40" s="26"/>
      <c r="Z40" s="26"/>
    </row>
    <row r="41" spans="1:26" x14ac:dyDescent="0.25">
      <c r="A41" s="33">
        <v>443</v>
      </c>
      <c r="B41" s="33" t="s">
        <v>224</v>
      </c>
      <c r="C41" s="36" t="s">
        <v>787</v>
      </c>
      <c r="D41" s="41">
        <v>17250</v>
      </c>
      <c r="E41" s="41">
        <v>17250</v>
      </c>
      <c r="F41" s="37">
        <v>34500</v>
      </c>
      <c r="G41" s="26"/>
      <c r="H41" s="26"/>
      <c r="I41" s="26"/>
      <c r="J41" s="26"/>
      <c r="K41" s="26"/>
      <c r="R41" s="26"/>
      <c r="S41" s="26"/>
      <c r="T41" s="26"/>
      <c r="U41" s="26"/>
      <c r="V41" s="26"/>
      <c r="W41" s="26"/>
      <c r="X41" s="26"/>
      <c r="Y41" s="26"/>
      <c r="Z41" s="26"/>
    </row>
    <row r="42" spans="1:26" x14ac:dyDescent="0.25">
      <c r="A42" s="33">
        <v>452</v>
      </c>
      <c r="B42" s="33" t="s">
        <v>631</v>
      </c>
      <c r="C42" s="36" t="s">
        <v>787</v>
      </c>
      <c r="D42" s="41">
        <v>17400</v>
      </c>
      <c r="E42" s="41">
        <v>17400</v>
      </c>
      <c r="F42" s="37">
        <v>34800</v>
      </c>
      <c r="G42" s="26"/>
      <c r="H42" s="26"/>
      <c r="I42" s="26"/>
      <c r="J42" s="26"/>
      <c r="K42" s="26"/>
      <c r="R42" s="26"/>
      <c r="S42" s="26"/>
      <c r="T42" s="26"/>
      <c r="U42" s="26"/>
      <c r="V42" s="26"/>
      <c r="W42" s="26"/>
      <c r="X42" s="26"/>
      <c r="Y42" s="26"/>
      <c r="Z42" s="26"/>
    </row>
    <row r="43" spans="1:26" x14ac:dyDescent="0.25">
      <c r="A43" s="33">
        <v>224</v>
      </c>
      <c r="B43" s="33" t="s">
        <v>677</v>
      </c>
      <c r="C43" s="36" t="s">
        <v>787</v>
      </c>
      <c r="D43" s="41">
        <v>17400</v>
      </c>
      <c r="E43" s="41">
        <v>17400</v>
      </c>
      <c r="F43" s="37">
        <v>34800</v>
      </c>
      <c r="G43" s="26"/>
      <c r="H43" s="26"/>
      <c r="I43" s="26"/>
      <c r="J43" s="26"/>
      <c r="K43" s="26"/>
      <c r="R43" s="26"/>
      <c r="S43" s="26"/>
      <c r="T43" s="26"/>
      <c r="U43" s="26"/>
      <c r="V43" s="26"/>
      <c r="W43" s="26"/>
      <c r="X43" s="26"/>
      <c r="Y43" s="26"/>
      <c r="Z43" s="26"/>
    </row>
    <row r="44" spans="1:26" x14ac:dyDescent="0.25">
      <c r="A44" s="33">
        <v>400</v>
      </c>
      <c r="B44" s="33" t="s">
        <v>413</v>
      </c>
      <c r="C44" s="36" t="s">
        <v>787</v>
      </c>
      <c r="D44" s="41">
        <v>17500</v>
      </c>
      <c r="E44" s="41">
        <v>17500</v>
      </c>
      <c r="F44" s="37">
        <v>35000</v>
      </c>
      <c r="G44" s="26"/>
      <c r="H44" s="26"/>
      <c r="I44" s="26"/>
      <c r="J44" s="26"/>
      <c r="K44" s="26"/>
      <c r="R44" s="26"/>
      <c r="S44" s="26"/>
      <c r="T44" s="26"/>
      <c r="U44" s="26"/>
      <c r="V44" s="26"/>
      <c r="W44" s="26"/>
      <c r="X44" s="26"/>
      <c r="Y44" s="26"/>
      <c r="Z44" s="26"/>
    </row>
    <row r="45" spans="1:26" x14ac:dyDescent="0.25">
      <c r="A45" s="33">
        <v>246</v>
      </c>
      <c r="B45" s="33" t="s">
        <v>158</v>
      </c>
      <c r="C45" s="36" t="s">
        <v>787</v>
      </c>
      <c r="D45" s="41">
        <v>18000</v>
      </c>
      <c r="E45" s="41">
        <v>18000</v>
      </c>
      <c r="F45" s="37">
        <v>36000</v>
      </c>
      <c r="G45" s="26"/>
      <c r="H45" s="26"/>
      <c r="I45" s="26"/>
      <c r="J45" s="26"/>
      <c r="K45" s="26"/>
      <c r="R45" s="26"/>
      <c r="S45" s="26"/>
      <c r="T45" s="26"/>
      <c r="U45" s="26"/>
      <c r="V45" s="26"/>
      <c r="W45" s="26"/>
      <c r="X45" s="26"/>
      <c r="Y45" s="26"/>
      <c r="Z45" s="26"/>
    </row>
    <row r="46" spans="1:26" x14ac:dyDescent="0.25">
      <c r="A46" s="33">
        <v>312</v>
      </c>
      <c r="B46" s="33" t="s">
        <v>530</v>
      </c>
      <c r="C46" s="36" t="s">
        <v>787</v>
      </c>
      <c r="D46" s="41">
        <v>18115</v>
      </c>
      <c r="E46" s="41">
        <v>18115</v>
      </c>
      <c r="F46" s="37">
        <v>36230</v>
      </c>
      <c r="G46" s="26"/>
      <c r="H46" s="26"/>
      <c r="I46" s="26"/>
      <c r="J46" s="26"/>
      <c r="K46" s="26"/>
      <c r="R46" s="26"/>
      <c r="S46" s="26"/>
      <c r="T46" s="26"/>
      <c r="U46" s="26"/>
      <c r="V46" s="26"/>
      <c r="W46" s="26"/>
      <c r="X46" s="26"/>
      <c r="Y46" s="26"/>
      <c r="Z46" s="26"/>
    </row>
    <row r="47" spans="1:26" x14ac:dyDescent="0.25">
      <c r="A47" s="33">
        <v>483</v>
      </c>
      <c r="B47" s="33" t="s">
        <v>602</v>
      </c>
      <c r="C47" s="36" t="s">
        <v>787</v>
      </c>
      <c r="D47" s="41">
        <v>18570</v>
      </c>
      <c r="E47" s="41">
        <v>18570</v>
      </c>
      <c r="F47" s="37">
        <v>37140</v>
      </c>
      <c r="G47" s="26"/>
      <c r="H47" s="26"/>
      <c r="I47" s="26"/>
      <c r="J47" s="26"/>
      <c r="K47" s="26"/>
      <c r="R47" s="26"/>
      <c r="S47" s="26"/>
      <c r="T47" s="26"/>
      <c r="U47" s="26"/>
      <c r="V47" s="26"/>
      <c r="W47" s="26"/>
      <c r="X47" s="26"/>
      <c r="Y47" s="26"/>
      <c r="Z47" s="26"/>
    </row>
    <row r="48" spans="1:26" x14ac:dyDescent="0.25">
      <c r="A48" s="36">
        <v>243</v>
      </c>
      <c r="B48" s="36" t="s">
        <v>138</v>
      </c>
      <c r="C48" s="36" t="s">
        <v>787</v>
      </c>
      <c r="D48" s="41">
        <v>18600</v>
      </c>
      <c r="E48" s="41">
        <v>18600</v>
      </c>
      <c r="F48" s="37">
        <v>37200</v>
      </c>
      <c r="G48" s="26"/>
      <c r="H48" s="26"/>
      <c r="I48" s="26"/>
      <c r="J48" s="26"/>
      <c r="K48" s="26"/>
      <c r="R48" s="26"/>
      <c r="S48" s="26"/>
      <c r="T48" s="26"/>
      <c r="U48" s="26"/>
      <c r="V48" s="26"/>
      <c r="W48" s="26"/>
      <c r="X48" s="26"/>
      <c r="Y48" s="26"/>
      <c r="Z48" s="26"/>
    </row>
    <row r="49" spans="1:26" x14ac:dyDescent="0.25">
      <c r="A49" s="36">
        <v>272</v>
      </c>
      <c r="B49" s="36" t="s">
        <v>435</v>
      </c>
      <c r="C49" s="36" t="s">
        <v>787</v>
      </c>
      <c r="D49" s="41">
        <v>18750</v>
      </c>
      <c r="E49" s="41">
        <v>18750</v>
      </c>
      <c r="F49" s="37">
        <v>37500</v>
      </c>
      <c r="G49" s="26"/>
      <c r="H49" s="26"/>
      <c r="I49" s="26"/>
      <c r="J49" s="26"/>
      <c r="K49" s="26"/>
      <c r="R49" s="26"/>
      <c r="S49" s="26"/>
      <c r="T49" s="26"/>
      <c r="U49" s="26"/>
      <c r="V49" s="26"/>
      <c r="W49" s="26"/>
      <c r="X49" s="26"/>
      <c r="Y49" s="26"/>
      <c r="Z49" s="26"/>
    </row>
    <row r="50" spans="1:26" x14ac:dyDescent="0.25">
      <c r="A50" s="36">
        <v>448</v>
      </c>
      <c r="B50" s="36" t="s">
        <v>421</v>
      </c>
      <c r="C50" s="36" t="s">
        <v>787</v>
      </c>
      <c r="D50" s="41">
        <v>19500</v>
      </c>
      <c r="E50" s="41">
        <v>19500</v>
      </c>
      <c r="F50" s="37">
        <v>39000</v>
      </c>
      <c r="G50" s="26"/>
      <c r="H50" s="26"/>
      <c r="I50" s="26"/>
      <c r="J50" s="26"/>
      <c r="K50" s="26"/>
      <c r="R50" s="26"/>
      <c r="S50" s="26"/>
      <c r="T50" s="26"/>
      <c r="U50" s="26"/>
      <c r="V50" s="26"/>
      <c r="W50" s="26"/>
      <c r="X50" s="26"/>
      <c r="Y50" s="26"/>
      <c r="Z50" s="26"/>
    </row>
    <row r="51" spans="1:26" x14ac:dyDescent="0.25">
      <c r="A51" s="36">
        <v>329</v>
      </c>
      <c r="B51" s="36" t="s">
        <v>663</v>
      </c>
      <c r="C51" s="36" t="s">
        <v>787</v>
      </c>
      <c r="D51" s="41">
        <v>19500</v>
      </c>
      <c r="E51" s="41">
        <v>19500</v>
      </c>
      <c r="F51" s="37">
        <v>39000</v>
      </c>
      <c r="G51" s="26"/>
      <c r="H51" s="26"/>
      <c r="I51" s="26"/>
      <c r="J51" s="26"/>
      <c r="K51" s="26"/>
      <c r="R51" s="26"/>
      <c r="S51" s="26"/>
      <c r="T51" s="26"/>
      <c r="U51" s="26"/>
      <c r="V51" s="26"/>
      <c r="W51" s="26"/>
      <c r="X51" s="26"/>
      <c r="Y51" s="26"/>
      <c r="Z51" s="26"/>
    </row>
    <row r="52" spans="1:26" x14ac:dyDescent="0.25">
      <c r="A52" s="36">
        <v>366</v>
      </c>
      <c r="B52" s="36" t="s">
        <v>689</v>
      </c>
      <c r="C52" s="36" t="s">
        <v>787</v>
      </c>
      <c r="D52" s="41">
        <v>19575</v>
      </c>
      <c r="E52" s="41">
        <v>19575</v>
      </c>
      <c r="F52" s="37">
        <v>39150</v>
      </c>
      <c r="G52" s="26"/>
      <c r="H52" s="26"/>
      <c r="I52" s="26"/>
      <c r="J52" s="26"/>
      <c r="K52" s="26"/>
      <c r="R52" s="26"/>
      <c r="S52" s="26"/>
      <c r="T52" s="26"/>
      <c r="U52" s="26"/>
      <c r="V52" s="26"/>
      <c r="W52" s="26"/>
      <c r="X52" s="26"/>
      <c r="Y52" s="26"/>
      <c r="Z52" s="26"/>
    </row>
    <row r="53" spans="1:26" x14ac:dyDescent="0.25">
      <c r="A53" s="36">
        <v>403</v>
      </c>
      <c r="B53" s="36" t="s">
        <v>563</v>
      </c>
      <c r="C53" s="36" t="s">
        <v>787</v>
      </c>
      <c r="D53" s="41">
        <v>20100</v>
      </c>
      <c r="E53" s="41">
        <v>20100</v>
      </c>
      <c r="F53" s="37">
        <v>40200</v>
      </c>
      <c r="G53" s="26"/>
      <c r="H53" s="26"/>
      <c r="I53" s="26"/>
      <c r="J53" s="26"/>
      <c r="K53" s="26"/>
      <c r="R53" s="26"/>
      <c r="S53" s="26"/>
      <c r="T53" s="26"/>
      <c r="U53" s="26"/>
      <c r="V53" s="26"/>
      <c r="W53" s="26"/>
      <c r="X53" s="26"/>
      <c r="Y53" s="26"/>
      <c r="Z53" s="26"/>
    </row>
    <row r="54" spans="1:26" x14ac:dyDescent="0.25">
      <c r="A54" s="36">
        <v>392</v>
      </c>
      <c r="B54" s="36" t="s">
        <v>487</v>
      </c>
      <c r="C54" s="36" t="s">
        <v>787</v>
      </c>
      <c r="D54" s="41">
        <v>21000</v>
      </c>
      <c r="E54" s="41">
        <v>21000</v>
      </c>
      <c r="F54" s="37">
        <v>42000</v>
      </c>
      <c r="G54" s="26"/>
      <c r="H54" s="26"/>
      <c r="I54" s="26"/>
      <c r="J54" s="26"/>
      <c r="K54" s="26"/>
      <c r="R54" s="26"/>
      <c r="S54" s="26"/>
      <c r="T54" s="26"/>
      <c r="U54" s="26"/>
      <c r="V54" s="26"/>
      <c r="W54" s="26"/>
      <c r="X54" s="26"/>
      <c r="Y54" s="26"/>
      <c r="Z54" s="26"/>
    </row>
    <row r="55" spans="1:26" x14ac:dyDescent="0.25">
      <c r="A55" s="36">
        <v>363</v>
      </c>
      <c r="B55" s="36" t="s">
        <v>217</v>
      </c>
      <c r="C55" s="36" t="s">
        <v>787</v>
      </c>
      <c r="D55" s="41">
        <v>21595</v>
      </c>
      <c r="E55" s="41">
        <v>21595</v>
      </c>
      <c r="F55" s="37">
        <v>43190</v>
      </c>
      <c r="G55" s="26"/>
      <c r="H55" s="26"/>
      <c r="I55" s="26"/>
      <c r="J55" s="26"/>
      <c r="K55" s="26"/>
      <c r="R55" s="26"/>
      <c r="S55" s="26"/>
      <c r="T55" s="26"/>
      <c r="U55" s="26"/>
      <c r="V55" s="26"/>
      <c r="W55" s="26"/>
      <c r="X55" s="26"/>
      <c r="Y55" s="26"/>
      <c r="Z55" s="26"/>
    </row>
    <row r="56" spans="1:26" x14ac:dyDescent="0.25">
      <c r="A56" s="36">
        <v>495</v>
      </c>
      <c r="B56" s="36" t="s">
        <v>494</v>
      </c>
      <c r="C56" s="36" t="s">
        <v>787</v>
      </c>
      <c r="D56" s="41">
        <v>21885</v>
      </c>
      <c r="E56" s="41">
        <v>21885</v>
      </c>
      <c r="F56" s="37">
        <v>43770</v>
      </c>
      <c r="G56" s="26"/>
      <c r="H56" s="26"/>
      <c r="I56" s="26"/>
      <c r="J56" s="26"/>
      <c r="K56" s="26"/>
      <c r="R56" s="26"/>
      <c r="S56" s="26"/>
      <c r="T56" s="26"/>
      <c r="U56" s="26"/>
      <c r="V56" s="26"/>
      <c r="W56" s="26"/>
      <c r="X56" s="26"/>
      <c r="Y56" s="26"/>
      <c r="Z56" s="26"/>
    </row>
    <row r="57" spans="1:26" x14ac:dyDescent="0.25">
      <c r="A57" s="33">
        <v>435</v>
      </c>
      <c r="B57" s="36" t="s">
        <v>174</v>
      </c>
      <c r="C57" s="36" t="s">
        <v>787</v>
      </c>
      <c r="D57" s="41">
        <v>22150</v>
      </c>
      <c r="E57" s="41">
        <v>22150</v>
      </c>
      <c r="F57" s="37">
        <v>44300</v>
      </c>
      <c r="G57" s="26"/>
      <c r="H57" s="26"/>
      <c r="I57" s="26"/>
      <c r="J57" s="26"/>
      <c r="K57" s="26"/>
      <c r="R57" s="26"/>
      <c r="S57" s="26"/>
      <c r="T57" s="26"/>
      <c r="U57" s="26"/>
      <c r="V57" s="26"/>
      <c r="W57" s="26"/>
      <c r="X57" s="26"/>
      <c r="Y57" s="26"/>
      <c r="Z57" s="26"/>
    </row>
    <row r="58" spans="1:26" x14ac:dyDescent="0.25">
      <c r="A58" s="36">
        <v>365</v>
      </c>
      <c r="B58" s="36" t="s">
        <v>55</v>
      </c>
      <c r="C58" s="36" t="s">
        <v>787</v>
      </c>
      <c r="D58" s="41">
        <v>22200</v>
      </c>
      <c r="E58" s="41">
        <v>22200</v>
      </c>
      <c r="F58" s="37">
        <v>44400</v>
      </c>
      <c r="G58" s="26"/>
      <c r="H58" s="26"/>
      <c r="I58" s="26"/>
      <c r="J58" s="26"/>
      <c r="K58" s="26"/>
      <c r="R58" s="26"/>
      <c r="S58" s="26"/>
      <c r="T58" s="26"/>
      <c r="U58" s="26"/>
      <c r="V58" s="26"/>
      <c r="W58" s="26"/>
      <c r="X58" s="26"/>
      <c r="Y58" s="26"/>
      <c r="Z58" s="26"/>
    </row>
    <row r="59" spans="1:26" x14ac:dyDescent="0.25">
      <c r="A59" s="36">
        <v>440</v>
      </c>
      <c r="B59" s="36" t="s">
        <v>285</v>
      </c>
      <c r="C59" s="36" t="s">
        <v>787</v>
      </c>
      <c r="D59" s="41">
        <v>22500</v>
      </c>
      <c r="E59" s="41">
        <v>22500</v>
      </c>
      <c r="F59" s="37">
        <v>45000</v>
      </c>
      <c r="G59" s="26"/>
      <c r="H59" s="26"/>
      <c r="I59" s="26"/>
      <c r="J59" s="26"/>
      <c r="K59" s="26"/>
      <c r="R59" s="26"/>
      <c r="S59" s="26"/>
      <c r="T59" s="26"/>
      <c r="U59" s="26"/>
      <c r="V59" s="26"/>
      <c r="W59" s="26"/>
      <c r="X59" s="26"/>
      <c r="Y59" s="26"/>
      <c r="Z59" s="26"/>
    </row>
    <row r="60" spans="1:26" x14ac:dyDescent="0.25">
      <c r="A60" s="36">
        <v>271</v>
      </c>
      <c r="B60" s="36" t="s">
        <v>558</v>
      </c>
      <c r="C60" s="36" t="s">
        <v>787</v>
      </c>
      <c r="D60" s="41">
        <v>22500</v>
      </c>
      <c r="E60" s="41">
        <v>22500</v>
      </c>
      <c r="F60" s="37">
        <v>45000</v>
      </c>
      <c r="G60" s="26"/>
      <c r="H60" s="26"/>
      <c r="I60" s="26"/>
      <c r="J60" s="26"/>
      <c r="K60" s="26"/>
      <c r="R60" s="26"/>
      <c r="S60" s="26"/>
      <c r="T60" s="26"/>
      <c r="U60" s="26"/>
      <c r="V60" s="26"/>
      <c r="W60" s="26"/>
      <c r="X60" s="26"/>
      <c r="Y60" s="26"/>
      <c r="Z60" s="26"/>
    </row>
    <row r="61" spans="1:26" x14ac:dyDescent="0.25">
      <c r="A61" s="36">
        <v>386</v>
      </c>
      <c r="B61" s="36" t="s">
        <v>265</v>
      </c>
      <c r="C61" s="36" t="s">
        <v>787</v>
      </c>
      <c r="D61" s="41">
        <v>22500</v>
      </c>
      <c r="E61" s="41">
        <v>22500</v>
      </c>
      <c r="F61" s="37">
        <v>45000</v>
      </c>
      <c r="G61" s="26"/>
      <c r="H61" s="26"/>
      <c r="I61" s="26"/>
      <c r="J61" s="26"/>
      <c r="K61" s="26"/>
      <c r="R61" s="26"/>
      <c r="S61" s="26"/>
      <c r="T61" s="26"/>
      <c r="U61" s="26"/>
      <c r="V61" s="26"/>
      <c r="W61" s="26"/>
      <c r="X61" s="26"/>
      <c r="Y61" s="26"/>
      <c r="Z61" s="26"/>
    </row>
    <row r="62" spans="1:26" x14ac:dyDescent="0.25">
      <c r="A62" s="36">
        <v>263</v>
      </c>
      <c r="B62" s="36" t="s">
        <v>587</v>
      </c>
      <c r="C62" s="36" t="s">
        <v>787</v>
      </c>
      <c r="D62" s="41">
        <v>22500</v>
      </c>
      <c r="E62" s="41">
        <v>22500</v>
      </c>
      <c r="F62" s="37">
        <v>45000</v>
      </c>
      <c r="G62" s="26"/>
      <c r="H62" s="26"/>
      <c r="I62" s="26"/>
      <c r="J62" s="26"/>
      <c r="K62" s="26"/>
      <c r="R62" s="26"/>
      <c r="S62" s="26"/>
      <c r="T62" s="26"/>
      <c r="U62" s="26"/>
      <c r="V62" s="26"/>
      <c r="W62" s="26"/>
      <c r="X62" s="26"/>
      <c r="Y62" s="26"/>
      <c r="Z62" s="26"/>
    </row>
    <row r="63" spans="1:26" x14ac:dyDescent="0.25">
      <c r="A63" s="36">
        <v>458</v>
      </c>
      <c r="B63" s="36" t="s">
        <v>367</v>
      </c>
      <c r="C63" s="36" t="s">
        <v>787</v>
      </c>
      <c r="D63" s="41">
        <v>24000</v>
      </c>
      <c r="E63" s="41">
        <v>24000</v>
      </c>
      <c r="F63" s="37">
        <v>48000</v>
      </c>
      <c r="G63" s="26"/>
      <c r="H63" s="26"/>
      <c r="I63" s="26"/>
      <c r="J63" s="26"/>
      <c r="K63" s="26"/>
      <c r="R63" s="26"/>
      <c r="S63" s="26"/>
      <c r="T63" s="26"/>
      <c r="U63" s="26"/>
      <c r="V63" s="26"/>
      <c r="W63" s="26"/>
      <c r="X63" s="26"/>
      <c r="Y63" s="26"/>
      <c r="Z63" s="26"/>
    </row>
    <row r="64" spans="1:26" x14ac:dyDescent="0.25">
      <c r="A64" s="36">
        <v>270</v>
      </c>
      <c r="B64" s="36" t="s">
        <v>556</v>
      </c>
      <c r="C64" s="36" t="s">
        <v>787</v>
      </c>
      <c r="D64" s="41">
        <v>24750</v>
      </c>
      <c r="E64" s="41">
        <v>24750</v>
      </c>
      <c r="F64" s="37">
        <v>49500</v>
      </c>
      <c r="G64" s="26"/>
      <c r="H64" s="26"/>
      <c r="I64" s="26"/>
      <c r="J64" s="26"/>
      <c r="K64" s="26"/>
      <c r="R64" s="26"/>
      <c r="S64" s="26"/>
      <c r="T64" s="26"/>
      <c r="U64" s="26"/>
      <c r="V64" s="26"/>
      <c r="W64" s="26"/>
      <c r="X64" s="26"/>
      <c r="Y64" s="26"/>
      <c r="Z64" s="26"/>
    </row>
    <row r="65" spans="1:26" x14ac:dyDescent="0.25">
      <c r="A65" s="36">
        <v>218</v>
      </c>
      <c r="B65" s="36" t="s">
        <v>454</v>
      </c>
      <c r="C65" s="36" t="s">
        <v>787</v>
      </c>
      <c r="D65" s="41">
        <v>25500</v>
      </c>
      <c r="E65" s="41">
        <v>25500</v>
      </c>
      <c r="F65" s="37">
        <v>51000</v>
      </c>
      <c r="G65" s="26"/>
      <c r="H65" s="26"/>
      <c r="I65" s="26"/>
      <c r="J65" s="26"/>
      <c r="K65" s="26"/>
      <c r="R65" s="26"/>
      <c r="S65" s="26"/>
      <c r="T65" s="26"/>
      <c r="U65" s="26"/>
      <c r="V65" s="26"/>
      <c r="W65" s="26"/>
      <c r="X65" s="26"/>
      <c r="Y65" s="26"/>
      <c r="Z65" s="26"/>
    </row>
    <row r="66" spans="1:26" x14ac:dyDescent="0.25">
      <c r="A66" s="36">
        <v>315</v>
      </c>
      <c r="B66" s="36" t="s">
        <v>656</v>
      </c>
      <c r="C66" s="36" t="s">
        <v>787</v>
      </c>
      <c r="D66" s="41">
        <v>25500</v>
      </c>
      <c r="E66" s="41">
        <v>25500</v>
      </c>
      <c r="F66" s="37">
        <v>51000</v>
      </c>
      <c r="G66" s="26"/>
      <c r="H66" s="26"/>
      <c r="I66" s="26"/>
      <c r="J66" s="26"/>
      <c r="K66" s="26"/>
      <c r="R66" s="26"/>
      <c r="S66" s="26"/>
      <c r="T66" s="26"/>
      <c r="U66" s="26"/>
      <c r="V66" s="26"/>
      <c r="W66" s="26"/>
      <c r="X66" s="26"/>
      <c r="Y66" s="26"/>
      <c r="Z66" s="26"/>
    </row>
    <row r="67" spans="1:26" x14ac:dyDescent="0.25">
      <c r="A67" s="36">
        <v>434</v>
      </c>
      <c r="B67" s="36" t="s">
        <v>481</v>
      </c>
      <c r="C67" s="36" t="s">
        <v>787</v>
      </c>
      <c r="D67" s="41">
        <v>26250</v>
      </c>
      <c r="E67" s="41">
        <v>26250</v>
      </c>
      <c r="F67" s="37">
        <v>52500</v>
      </c>
      <c r="G67" s="26"/>
      <c r="H67" s="26"/>
      <c r="I67" s="26"/>
      <c r="J67" s="26"/>
      <c r="K67" s="26"/>
      <c r="R67" s="26"/>
      <c r="S67" s="26"/>
      <c r="T67" s="26"/>
      <c r="U67" s="26"/>
      <c r="V67" s="26"/>
      <c r="W67" s="26"/>
      <c r="X67" s="26"/>
      <c r="Y67" s="26"/>
      <c r="Z67" s="26"/>
    </row>
    <row r="68" spans="1:26" x14ac:dyDescent="0.25">
      <c r="A68" s="36">
        <v>294</v>
      </c>
      <c r="B68" s="36" t="s">
        <v>169</v>
      </c>
      <c r="C68" s="36" t="s">
        <v>787</v>
      </c>
      <c r="D68" s="41">
        <v>26250</v>
      </c>
      <c r="E68" s="41">
        <v>26250</v>
      </c>
      <c r="F68" s="37">
        <v>52500</v>
      </c>
      <c r="G68" s="26"/>
      <c r="H68" s="26"/>
      <c r="I68" s="26"/>
      <c r="J68" s="26"/>
      <c r="K68" s="26"/>
      <c r="R68" s="26"/>
      <c r="S68" s="26"/>
      <c r="T68" s="26"/>
      <c r="U68" s="26"/>
      <c r="V68" s="26"/>
      <c r="W68" s="26"/>
      <c r="X68" s="26"/>
      <c r="Y68" s="26"/>
      <c r="Z68" s="26"/>
    </row>
    <row r="69" spans="1:26" x14ac:dyDescent="0.25">
      <c r="A69" s="36">
        <v>503</v>
      </c>
      <c r="B69" s="36" t="s">
        <v>348</v>
      </c>
      <c r="C69" s="36" t="s">
        <v>787</v>
      </c>
      <c r="D69" s="41">
        <v>26370</v>
      </c>
      <c r="E69" s="41">
        <v>26370</v>
      </c>
      <c r="F69" s="37">
        <v>52740</v>
      </c>
      <c r="G69" s="26"/>
      <c r="H69" s="26"/>
      <c r="I69" s="26"/>
      <c r="J69" s="26"/>
      <c r="K69" s="26"/>
      <c r="R69" s="26"/>
      <c r="S69" s="26"/>
      <c r="T69" s="26"/>
      <c r="U69" s="26"/>
      <c r="V69" s="26"/>
      <c r="W69" s="26"/>
      <c r="X69" s="26"/>
      <c r="Y69" s="26"/>
      <c r="Z69" s="26"/>
    </row>
    <row r="70" spans="1:26" x14ac:dyDescent="0.25">
      <c r="A70" s="33">
        <v>402</v>
      </c>
      <c r="B70" s="36" t="s">
        <v>99</v>
      </c>
      <c r="C70" s="36" t="s">
        <v>787</v>
      </c>
      <c r="D70" s="41">
        <v>27000</v>
      </c>
      <c r="E70" s="41">
        <v>27000</v>
      </c>
      <c r="F70" s="37">
        <v>54000</v>
      </c>
      <c r="G70" s="26"/>
      <c r="H70" s="26"/>
      <c r="I70" s="26"/>
      <c r="J70" s="26"/>
      <c r="K70" s="26"/>
      <c r="R70" s="26"/>
      <c r="S70" s="26"/>
      <c r="T70" s="26"/>
      <c r="U70" s="26"/>
      <c r="V70" s="26"/>
      <c r="W70" s="26"/>
      <c r="X70" s="26"/>
      <c r="Y70" s="26"/>
      <c r="Z70" s="26"/>
    </row>
    <row r="71" spans="1:26" x14ac:dyDescent="0.25">
      <c r="A71" s="36">
        <v>461</v>
      </c>
      <c r="B71" s="36" t="s">
        <v>684</v>
      </c>
      <c r="C71" s="36" t="s">
        <v>787</v>
      </c>
      <c r="D71" s="41">
        <v>27000</v>
      </c>
      <c r="E71" s="41">
        <v>27000</v>
      </c>
      <c r="F71" s="37">
        <v>54000</v>
      </c>
      <c r="G71" s="26"/>
      <c r="H71" s="26"/>
      <c r="I71" s="26"/>
      <c r="J71" s="26"/>
      <c r="K71" s="26"/>
      <c r="R71" s="26"/>
      <c r="S71" s="26"/>
      <c r="T71" s="26"/>
      <c r="U71" s="26"/>
      <c r="V71" s="26"/>
      <c r="W71" s="26"/>
      <c r="X71" s="26"/>
      <c r="Y71" s="26"/>
      <c r="Z71" s="26"/>
    </row>
    <row r="72" spans="1:26" x14ac:dyDescent="0.25">
      <c r="A72" s="36">
        <v>348</v>
      </c>
      <c r="B72" s="36" t="s">
        <v>190</v>
      </c>
      <c r="C72" s="36" t="s">
        <v>787</v>
      </c>
      <c r="D72" s="41">
        <v>27000</v>
      </c>
      <c r="E72" s="41">
        <v>27000</v>
      </c>
      <c r="F72" s="37">
        <v>54000</v>
      </c>
      <c r="G72" s="26"/>
      <c r="H72" s="26"/>
      <c r="I72" s="26"/>
      <c r="J72" s="26"/>
      <c r="K72" s="26"/>
      <c r="R72" s="26"/>
      <c r="S72" s="26"/>
      <c r="T72" s="26"/>
      <c r="U72" s="26"/>
      <c r="V72" s="26"/>
      <c r="W72" s="26"/>
      <c r="X72" s="26"/>
      <c r="Y72" s="26"/>
      <c r="Z72" s="26"/>
    </row>
    <row r="73" spans="1:26" x14ac:dyDescent="0.25">
      <c r="A73" s="36">
        <v>382</v>
      </c>
      <c r="B73" s="36" t="s">
        <v>514</v>
      </c>
      <c r="C73" s="36" t="s">
        <v>787</v>
      </c>
      <c r="D73" s="41">
        <v>27070</v>
      </c>
      <c r="E73" s="41">
        <v>27070</v>
      </c>
      <c r="F73" s="37">
        <v>54140</v>
      </c>
      <c r="G73" s="26"/>
      <c r="H73" s="26"/>
      <c r="I73" s="26"/>
      <c r="J73" s="26"/>
      <c r="K73" s="26"/>
      <c r="R73" s="26"/>
      <c r="S73" s="26"/>
      <c r="T73" s="26"/>
      <c r="U73" s="26"/>
      <c r="V73" s="26"/>
      <c r="W73" s="26"/>
      <c r="X73" s="26"/>
      <c r="Y73" s="26"/>
      <c r="Z73" s="26"/>
    </row>
    <row r="74" spans="1:26" x14ac:dyDescent="0.25">
      <c r="A74" s="36">
        <v>367</v>
      </c>
      <c r="B74" s="36" t="s">
        <v>428</v>
      </c>
      <c r="C74" s="36" t="s">
        <v>787</v>
      </c>
      <c r="D74" s="41">
        <v>27250</v>
      </c>
      <c r="E74" s="41">
        <v>27250</v>
      </c>
      <c r="F74" s="37">
        <v>54500</v>
      </c>
      <c r="G74" s="26"/>
      <c r="H74" s="26"/>
      <c r="I74" s="26"/>
      <c r="J74" s="26"/>
      <c r="K74" s="26"/>
      <c r="R74" s="26"/>
      <c r="S74" s="26"/>
      <c r="T74" s="26"/>
      <c r="U74" s="26"/>
      <c r="V74" s="26"/>
      <c r="W74" s="26"/>
      <c r="X74" s="26"/>
      <c r="Y74" s="26"/>
      <c r="Z74" s="26"/>
    </row>
    <row r="75" spans="1:26" x14ac:dyDescent="0.25">
      <c r="A75" s="33">
        <v>273</v>
      </c>
      <c r="B75" s="36" t="s">
        <v>437</v>
      </c>
      <c r="C75" s="36" t="s">
        <v>787</v>
      </c>
      <c r="D75" s="41">
        <v>28170</v>
      </c>
      <c r="E75" s="41">
        <v>28170</v>
      </c>
      <c r="F75" s="37">
        <v>56340</v>
      </c>
      <c r="G75" s="26"/>
      <c r="H75" s="26"/>
      <c r="I75" s="26"/>
      <c r="J75" s="26"/>
      <c r="K75" s="26"/>
      <c r="R75" s="26"/>
      <c r="S75" s="26"/>
      <c r="T75" s="26"/>
      <c r="U75" s="26"/>
      <c r="V75" s="26"/>
      <c r="W75" s="26"/>
      <c r="X75" s="26"/>
      <c r="Y75" s="26"/>
      <c r="Z75" s="26"/>
    </row>
    <row r="76" spans="1:26" x14ac:dyDescent="0.25">
      <c r="A76" s="36">
        <v>380</v>
      </c>
      <c r="B76" s="36" t="s">
        <v>408</v>
      </c>
      <c r="C76" s="36" t="s">
        <v>787</v>
      </c>
      <c r="D76" s="41">
        <v>28315</v>
      </c>
      <c r="E76" s="41">
        <v>28315</v>
      </c>
      <c r="F76" s="37">
        <v>56630</v>
      </c>
      <c r="G76" s="26"/>
      <c r="H76" s="26"/>
      <c r="I76" s="26"/>
      <c r="J76" s="26"/>
      <c r="K76" s="26"/>
      <c r="R76" s="26"/>
      <c r="S76" s="26"/>
      <c r="T76" s="26"/>
      <c r="U76" s="26"/>
      <c r="V76" s="26"/>
      <c r="W76" s="26"/>
      <c r="X76" s="26"/>
      <c r="Y76" s="26"/>
      <c r="Z76" s="26"/>
    </row>
    <row r="77" spans="1:26" x14ac:dyDescent="0.25">
      <c r="A77" s="36">
        <v>259</v>
      </c>
      <c r="B77" s="36" t="s">
        <v>579</v>
      </c>
      <c r="C77" s="36" t="s">
        <v>787</v>
      </c>
      <c r="D77" s="41">
        <v>30000</v>
      </c>
      <c r="E77" s="41">
        <v>30000</v>
      </c>
      <c r="F77" s="37">
        <v>60000</v>
      </c>
      <c r="G77" s="26"/>
      <c r="H77" s="26"/>
      <c r="I77" s="26"/>
      <c r="J77" s="26"/>
      <c r="K77" s="26"/>
      <c r="R77" s="26"/>
      <c r="S77" s="26"/>
      <c r="T77" s="26"/>
      <c r="U77" s="26"/>
      <c r="V77" s="26"/>
      <c r="W77" s="26"/>
      <c r="X77" s="26"/>
      <c r="Y77" s="26"/>
      <c r="Z77" s="26"/>
    </row>
    <row r="78" spans="1:26" x14ac:dyDescent="0.25">
      <c r="A78" s="36">
        <v>361</v>
      </c>
      <c r="B78" s="36" t="s">
        <v>274</v>
      </c>
      <c r="C78" s="36" t="s">
        <v>787</v>
      </c>
      <c r="D78" s="41">
        <v>30000</v>
      </c>
      <c r="E78" s="41">
        <v>30000</v>
      </c>
      <c r="F78" s="37">
        <v>60000</v>
      </c>
      <c r="G78" s="26"/>
      <c r="H78" s="26"/>
      <c r="I78" s="26"/>
      <c r="J78" s="26"/>
      <c r="K78" s="26"/>
      <c r="R78" s="26"/>
      <c r="S78" s="26"/>
      <c r="T78" s="26"/>
      <c r="U78" s="26"/>
      <c r="V78" s="26"/>
      <c r="W78" s="26"/>
      <c r="X78" s="26"/>
      <c r="Y78" s="26"/>
      <c r="Z78" s="26"/>
    </row>
    <row r="79" spans="1:26" x14ac:dyDescent="0.25">
      <c r="A79" s="36">
        <v>417</v>
      </c>
      <c r="B79" s="36" t="s">
        <v>449</v>
      </c>
      <c r="C79" s="36" t="s">
        <v>787</v>
      </c>
      <c r="D79" s="41">
        <v>30000</v>
      </c>
      <c r="E79" s="41">
        <v>30000</v>
      </c>
      <c r="F79" s="37">
        <v>60000</v>
      </c>
      <c r="G79" s="26"/>
      <c r="H79" s="26"/>
      <c r="I79" s="26"/>
      <c r="J79" s="26"/>
      <c r="K79" s="26"/>
      <c r="R79" s="26"/>
      <c r="S79" s="26"/>
      <c r="T79" s="26"/>
      <c r="U79" s="26"/>
      <c r="V79" s="26"/>
      <c r="W79" s="26"/>
      <c r="X79" s="26"/>
      <c r="Y79" s="26"/>
      <c r="Z79" s="26"/>
    </row>
    <row r="80" spans="1:26" x14ac:dyDescent="0.25">
      <c r="A80" s="36">
        <v>268</v>
      </c>
      <c r="B80" s="36" t="s">
        <v>597</v>
      </c>
      <c r="C80" s="36" t="s">
        <v>787</v>
      </c>
      <c r="D80" s="41">
        <v>30000</v>
      </c>
      <c r="E80" s="41">
        <v>30000</v>
      </c>
      <c r="F80" s="37">
        <v>60000</v>
      </c>
      <c r="G80" s="26"/>
      <c r="H80" s="26"/>
      <c r="I80" s="26"/>
      <c r="J80" s="26"/>
      <c r="K80" s="26"/>
      <c r="R80" s="26"/>
      <c r="S80" s="26"/>
      <c r="T80" s="26"/>
      <c r="U80" s="26"/>
      <c r="V80" s="26"/>
      <c r="W80" s="26"/>
      <c r="X80" s="26"/>
      <c r="Y80" s="26"/>
      <c r="Z80" s="26"/>
    </row>
    <row r="81" spans="1:26" x14ac:dyDescent="0.25">
      <c r="A81" s="36">
        <v>202</v>
      </c>
      <c r="B81" s="36" t="s">
        <v>692</v>
      </c>
      <c r="C81" s="36" t="s">
        <v>787</v>
      </c>
      <c r="D81" s="41">
        <v>30000</v>
      </c>
      <c r="E81" s="41">
        <v>30000</v>
      </c>
      <c r="F81" s="37">
        <v>60000</v>
      </c>
      <c r="G81" s="26"/>
      <c r="H81" s="26"/>
      <c r="I81" s="26"/>
      <c r="J81" s="26"/>
      <c r="K81" s="26"/>
      <c r="R81" s="26"/>
      <c r="S81" s="26"/>
      <c r="T81" s="26"/>
      <c r="U81" s="26"/>
      <c r="V81" s="26"/>
      <c r="W81" s="26"/>
      <c r="X81" s="26"/>
      <c r="Y81" s="26"/>
      <c r="Z81" s="26"/>
    </row>
    <row r="82" spans="1:26" x14ac:dyDescent="0.25">
      <c r="A82" s="36">
        <v>505</v>
      </c>
      <c r="B82" s="36" t="s">
        <v>352</v>
      </c>
      <c r="C82" s="36" t="s">
        <v>787</v>
      </c>
      <c r="D82" s="41">
        <v>30000</v>
      </c>
      <c r="E82" s="41">
        <v>30000</v>
      </c>
      <c r="F82" s="37">
        <v>60000</v>
      </c>
      <c r="G82" s="26"/>
      <c r="H82" s="26"/>
      <c r="I82" s="26"/>
      <c r="J82" s="26"/>
      <c r="K82" s="26"/>
      <c r="R82" s="26"/>
      <c r="S82" s="26"/>
      <c r="T82" s="26"/>
      <c r="U82" s="26"/>
      <c r="V82" s="26"/>
      <c r="W82" s="26"/>
      <c r="X82" s="26"/>
      <c r="Y82" s="26"/>
      <c r="Z82" s="26"/>
    </row>
    <row r="83" spans="1:26" x14ac:dyDescent="0.25">
      <c r="A83" s="33">
        <v>418</v>
      </c>
      <c r="B83" s="36" t="s">
        <v>415</v>
      </c>
      <c r="C83" s="36" t="s">
        <v>787</v>
      </c>
      <c r="D83" s="41">
        <v>32030</v>
      </c>
      <c r="E83" s="41">
        <v>32030</v>
      </c>
      <c r="F83" s="37">
        <v>64060</v>
      </c>
      <c r="G83" s="26"/>
      <c r="H83" s="26"/>
      <c r="I83" s="26"/>
      <c r="J83" s="26"/>
      <c r="K83" s="26"/>
      <c r="R83" s="26"/>
      <c r="S83" s="26"/>
      <c r="T83" s="26"/>
      <c r="U83" s="26"/>
      <c r="V83" s="26"/>
      <c r="W83" s="26"/>
      <c r="X83" s="26"/>
      <c r="Y83" s="26"/>
      <c r="Z83" s="26"/>
    </row>
    <row r="84" spans="1:26" x14ac:dyDescent="0.25">
      <c r="A84" s="36">
        <v>101</v>
      </c>
      <c r="B84" s="36" t="s">
        <v>462</v>
      </c>
      <c r="C84" s="36" t="s">
        <v>787</v>
      </c>
      <c r="D84" s="41">
        <v>33750</v>
      </c>
      <c r="E84" s="41">
        <v>33750</v>
      </c>
      <c r="F84" s="37">
        <v>67500</v>
      </c>
      <c r="G84" s="26"/>
      <c r="H84" s="26"/>
      <c r="I84" s="26"/>
      <c r="J84" s="26"/>
      <c r="K84" s="26"/>
      <c r="R84" s="26"/>
      <c r="S84" s="26"/>
      <c r="T84" s="26"/>
      <c r="U84" s="26"/>
      <c r="V84" s="26"/>
      <c r="W84" s="26"/>
      <c r="X84" s="26"/>
      <c r="Y84" s="26"/>
      <c r="Z84" s="26"/>
    </row>
    <row r="85" spans="1:26" x14ac:dyDescent="0.25">
      <c r="A85" s="36">
        <v>413</v>
      </c>
      <c r="B85" s="36" t="s">
        <v>464</v>
      </c>
      <c r="C85" s="36" t="s">
        <v>787</v>
      </c>
      <c r="D85" s="41">
        <v>37500</v>
      </c>
      <c r="E85" s="41">
        <v>37500</v>
      </c>
      <c r="F85" s="37">
        <v>75000</v>
      </c>
      <c r="G85" s="26"/>
      <c r="H85" s="26"/>
      <c r="I85" s="26"/>
      <c r="J85" s="26"/>
      <c r="K85" s="26"/>
      <c r="R85" s="26"/>
      <c r="S85" s="26"/>
      <c r="T85" s="26"/>
      <c r="U85" s="26"/>
      <c r="V85" s="26"/>
      <c r="W85" s="26"/>
      <c r="X85" s="26"/>
      <c r="Y85" s="26"/>
      <c r="Z85" s="26"/>
    </row>
    <row r="86" spans="1:26" x14ac:dyDescent="0.25">
      <c r="A86" s="36">
        <v>223</v>
      </c>
      <c r="B86" s="36" t="s">
        <v>675</v>
      </c>
      <c r="C86" s="36" t="s">
        <v>787</v>
      </c>
      <c r="D86" s="41">
        <v>37980</v>
      </c>
      <c r="E86" s="41">
        <v>37980</v>
      </c>
      <c r="F86" s="37">
        <v>75960</v>
      </c>
      <c r="G86" s="26"/>
      <c r="H86" s="26"/>
      <c r="I86" s="26"/>
      <c r="J86" s="26"/>
      <c r="K86" s="26"/>
      <c r="R86" s="26"/>
      <c r="S86" s="26"/>
      <c r="T86" s="26"/>
      <c r="U86" s="26"/>
      <c r="V86" s="26"/>
      <c r="W86" s="26"/>
      <c r="X86" s="26"/>
      <c r="Y86" s="26"/>
      <c r="Z86" s="26"/>
    </row>
    <row r="87" spans="1:26" x14ac:dyDescent="0.25">
      <c r="A87" s="36">
        <v>423</v>
      </c>
      <c r="B87" s="36" t="s">
        <v>419</v>
      </c>
      <c r="C87" s="36" t="s">
        <v>787</v>
      </c>
      <c r="D87" s="41">
        <v>39000</v>
      </c>
      <c r="E87" s="41">
        <v>39000</v>
      </c>
      <c r="F87" s="37">
        <v>78000</v>
      </c>
      <c r="G87" s="26"/>
      <c r="H87" s="26"/>
      <c r="I87" s="26"/>
      <c r="J87" s="26"/>
      <c r="K87" s="26"/>
      <c r="R87" s="26"/>
      <c r="S87" s="26"/>
      <c r="T87" s="26"/>
      <c r="U87" s="26"/>
      <c r="V87" s="26"/>
      <c r="W87" s="26"/>
      <c r="X87" s="26"/>
      <c r="Y87" s="26"/>
      <c r="Z87" s="26"/>
    </row>
    <row r="88" spans="1:26" x14ac:dyDescent="0.25">
      <c r="A88" s="36">
        <v>322</v>
      </c>
      <c r="B88" s="36" t="s">
        <v>510</v>
      </c>
      <c r="C88" s="36" t="s">
        <v>787</v>
      </c>
      <c r="D88" s="41">
        <v>39135</v>
      </c>
      <c r="E88" s="41">
        <v>39135</v>
      </c>
      <c r="F88" s="37">
        <v>78270</v>
      </c>
      <c r="G88" s="26"/>
      <c r="H88" s="26"/>
      <c r="I88" s="26"/>
      <c r="J88" s="26"/>
      <c r="K88" s="26"/>
      <c r="R88" s="26"/>
      <c r="S88" s="26"/>
      <c r="T88" s="26"/>
      <c r="U88" s="26"/>
      <c r="V88" s="26"/>
      <c r="W88" s="26"/>
      <c r="X88" s="26"/>
      <c r="Y88" s="26"/>
      <c r="Z88" s="26"/>
    </row>
    <row r="89" spans="1:26" x14ac:dyDescent="0.25">
      <c r="A89" s="36">
        <v>234</v>
      </c>
      <c r="B89" s="36" t="s">
        <v>77</v>
      </c>
      <c r="C89" s="36" t="s">
        <v>787</v>
      </c>
      <c r="D89" s="41">
        <v>40000</v>
      </c>
      <c r="E89" s="41">
        <v>40000</v>
      </c>
      <c r="F89" s="37">
        <v>80000</v>
      </c>
      <c r="G89" s="26"/>
      <c r="H89" s="26"/>
      <c r="I89" s="26"/>
      <c r="J89" s="26"/>
      <c r="K89" s="26"/>
      <c r="R89" s="26"/>
      <c r="S89" s="26"/>
      <c r="T89" s="26"/>
      <c r="U89" s="26"/>
      <c r="V89" s="26"/>
      <c r="W89" s="26"/>
      <c r="X89" s="26"/>
      <c r="Y89" s="26"/>
      <c r="Z89" s="26"/>
    </row>
    <row r="90" spans="1:26" x14ac:dyDescent="0.25">
      <c r="A90" s="36">
        <v>506</v>
      </c>
      <c r="B90" s="36" t="s">
        <v>354</v>
      </c>
      <c r="C90" s="36" t="s">
        <v>787</v>
      </c>
      <c r="D90" s="41">
        <v>44350</v>
      </c>
      <c r="E90" s="41">
        <v>44350</v>
      </c>
      <c r="F90" s="37">
        <v>88700</v>
      </c>
      <c r="G90" s="26"/>
      <c r="H90" s="26"/>
      <c r="I90" s="26"/>
      <c r="J90" s="26"/>
      <c r="K90" s="26"/>
      <c r="R90" s="26"/>
      <c r="S90" s="26"/>
      <c r="T90" s="26"/>
      <c r="U90" s="26"/>
      <c r="V90" s="26"/>
      <c r="W90" s="26"/>
      <c r="X90" s="26"/>
      <c r="Y90" s="26"/>
      <c r="Z90" s="26"/>
    </row>
    <row r="91" spans="1:26" x14ac:dyDescent="0.25">
      <c r="A91" s="36">
        <v>375</v>
      </c>
      <c r="B91" s="36" t="s">
        <v>91</v>
      </c>
      <c r="C91" s="36" t="s">
        <v>787</v>
      </c>
      <c r="D91" s="41">
        <v>45000</v>
      </c>
      <c r="E91" s="41">
        <v>45000</v>
      </c>
      <c r="F91" s="37">
        <v>90000</v>
      </c>
      <c r="G91" s="26"/>
      <c r="H91" s="26"/>
      <c r="I91" s="26"/>
      <c r="J91" s="26"/>
      <c r="K91" s="26"/>
      <c r="R91" s="26"/>
      <c r="S91" s="26"/>
      <c r="T91" s="26"/>
      <c r="U91" s="26"/>
      <c r="V91" s="26"/>
      <c r="W91" s="26"/>
      <c r="X91" s="26"/>
      <c r="Y91" s="26"/>
      <c r="Z91" s="26"/>
    </row>
    <row r="92" spans="1:26" x14ac:dyDescent="0.25">
      <c r="A92" s="36">
        <v>431</v>
      </c>
      <c r="B92" s="36" t="s">
        <v>74</v>
      </c>
      <c r="C92" s="36" t="s">
        <v>787</v>
      </c>
      <c r="D92" s="41">
        <v>47550</v>
      </c>
      <c r="E92" s="41">
        <v>47550</v>
      </c>
      <c r="F92" s="37">
        <v>95100</v>
      </c>
      <c r="G92" s="26"/>
      <c r="H92" s="26"/>
      <c r="I92" s="26"/>
      <c r="J92" s="26"/>
      <c r="K92" s="26"/>
      <c r="R92" s="26"/>
      <c r="S92" s="26"/>
      <c r="T92" s="26"/>
      <c r="U92" s="26"/>
      <c r="V92" s="26"/>
      <c r="W92" s="26"/>
      <c r="X92" s="26"/>
      <c r="Y92" s="26"/>
      <c r="Z92" s="26"/>
    </row>
    <row r="93" spans="1:26" x14ac:dyDescent="0.25">
      <c r="A93" s="36">
        <v>248</v>
      </c>
      <c r="B93" s="36" t="s">
        <v>162</v>
      </c>
      <c r="C93" s="36" t="s">
        <v>787</v>
      </c>
      <c r="D93" s="41">
        <v>51000</v>
      </c>
      <c r="E93" s="41">
        <v>51000</v>
      </c>
      <c r="F93" s="37">
        <v>102000</v>
      </c>
      <c r="G93" s="26"/>
      <c r="H93" s="26"/>
      <c r="I93" s="26"/>
      <c r="J93" s="26"/>
      <c r="K93" s="26"/>
      <c r="R93" s="26"/>
      <c r="S93" s="26"/>
      <c r="T93" s="26"/>
      <c r="U93" s="26"/>
      <c r="V93" s="26"/>
      <c r="W93" s="26"/>
      <c r="X93" s="26"/>
      <c r="Y93" s="26"/>
      <c r="Z93" s="26"/>
    </row>
    <row r="94" spans="1:26" x14ac:dyDescent="0.25">
      <c r="A94" s="36">
        <v>308</v>
      </c>
      <c r="B94" s="36" t="s">
        <v>522</v>
      </c>
      <c r="C94" s="36" t="s">
        <v>787</v>
      </c>
      <c r="D94" s="41">
        <v>60000</v>
      </c>
      <c r="E94" s="41">
        <v>60000</v>
      </c>
      <c r="F94" s="37">
        <v>120000</v>
      </c>
      <c r="G94" s="26"/>
      <c r="H94" s="26"/>
      <c r="I94" s="26"/>
      <c r="J94" s="26"/>
      <c r="K94" s="26"/>
      <c r="R94" s="26"/>
      <c r="S94" s="26"/>
      <c r="T94" s="26"/>
      <c r="U94" s="26"/>
      <c r="V94" s="26"/>
      <c r="W94" s="26"/>
      <c r="X94" s="26"/>
      <c r="Y94" s="26"/>
      <c r="Z94" s="26"/>
    </row>
    <row r="95" spans="1:26" x14ac:dyDescent="0.25">
      <c r="A95" s="36">
        <v>252</v>
      </c>
      <c r="B95" s="36" t="s">
        <v>391</v>
      </c>
      <c r="C95" s="36" t="s">
        <v>787</v>
      </c>
      <c r="D95" s="41">
        <v>67500</v>
      </c>
      <c r="E95" s="41">
        <v>67500</v>
      </c>
      <c r="F95" s="37">
        <v>135000</v>
      </c>
      <c r="G95" s="26"/>
      <c r="H95" s="26"/>
      <c r="I95" s="26"/>
      <c r="J95" s="26"/>
      <c r="K95" s="26"/>
      <c r="R95" s="26"/>
      <c r="S95" s="26"/>
      <c r="T95" s="26"/>
      <c r="U95" s="26"/>
      <c r="V95" s="26"/>
      <c r="W95" s="26"/>
      <c r="X95" s="26"/>
      <c r="Y95" s="26"/>
      <c r="Z95" s="26"/>
    </row>
    <row r="96" spans="1:26" x14ac:dyDescent="0.25">
      <c r="A96" s="36">
        <v>313</v>
      </c>
      <c r="B96" s="36" t="s">
        <v>532</v>
      </c>
      <c r="C96" s="36" t="s">
        <v>787</v>
      </c>
      <c r="D96" s="41">
        <v>81275</v>
      </c>
      <c r="E96" s="41">
        <v>81275</v>
      </c>
      <c r="F96" s="37">
        <v>162550</v>
      </c>
      <c r="G96" s="26"/>
      <c r="H96" s="26"/>
      <c r="I96" s="26"/>
      <c r="J96" s="26"/>
      <c r="K96" s="26"/>
      <c r="R96" s="26"/>
      <c r="S96" s="26"/>
      <c r="T96" s="26"/>
      <c r="U96" s="26"/>
      <c r="V96" s="26"/>
      <c r="W96" s="26"/>
      <c r="X96" s="26"/>
      <c r="Y96" s="26"/>
      <c r="Z96" s="26"/>
    </row>
    <row r="97" spans="1:26" x14ac:dyDescent="0.25">
      <c r="A97" s="36">
        <v>512</v>
      </c>
      <c r="B97" s="36" t="s">
        <v>331</v>
      </c>
      <c r="C97" s="36" t="s">
        <v>787</v>
      </c>
      <c r="D97" s="41">
        <v>81750</v>
      </c>
      <c r="E97" s="41">
        <v>81750</v>
      </c>
      <c r="F97" s="37">
        <v>163500</v>
      </c>
      <c r="G97" s="26"/>
      <c r="H97" s="26"/>
      <c r="I97" s="26"/>
      <c r="J97" s="26"/>
      <c r="K97" s="26"/>
      <c r="R97" s="26"/>
      <c r="S97" s="26"/>
      <c r="T97" s="26"/>
      <c r="U97" s="26"/>
      <c r="V97" s="26"/>
      <c r="W97" s="26"/>
      <c r="X97" s="26"/>
      <c r="Y97" s="26"/>
      <c r="Z97" s="26"/>
    </row>
    <row r="98" spans="1:26" x14ac:dyDescent="0.25">
      <c r="A98" s="33">
        <v>305</v>
      </c>
      <c r="B98" s="36" t="s">
        <v>570</v>
      </c>
      <c r="C98" s="36" t="s">
        <v>787</v>
      </c>
      <c r="D98" s="41">
        <v>85035</v>
      </c>
      <c r="E98" s="41">
        <v>85035</v>
      </c>
      <c r="F98" s="37">
        <v>170070</v>
      </c>
      <c r="G98" s="26"/>
      <c r="H98" s="26"/>
      <c r="I98" s="26"/>
      <c r="J98" s="26"/>
      <c r="K98" s="26"/>
      <c r="R98" s="26"/>
      <c r="S98" s="26"/>
      <c r="T98" s="26"/>
      <c r="U98" s="26"/>
      <c r="V98" s="26"/>
      <c r="W98" s="26"/>
      <c r="X98" s="26"/>
      <c r="Y98" s="26"/>
      <c r="Z98" s="26"/>
    </row>
    <row r="99" spans="1:26" x14ac:dyDescent="0.25">
      <c r="A99" s="36">
        <v>500</v>
      </c>
      <c r="B99" s="36" t="s">
        <v>698</v>
      </c>
      <c r="C99" s="36" t="s">
        <v>787</v>
      </c>
      <c r="D99" s="41">
        <v>87500</v>
      </c>
      <c r="E99" s="41">
        <v>87500</v>
      </c>
      <c r="F99" s="37">
        <v>175000</v>
      </c>
      <c r="G99" s="26"/>
      <c r="H99" s="26"/>
      <c r="I99" s="26"/>
      <c r="J99" s="26"/>
      <c r="K99" s="26"/>
      <c r="R99" s="26"/>
      <c r="S99" s="26"/>
      <c r="T99" s="26"/>
      <c r="U99" s="26"/>
      <c r="V99" s="26"/>
      <c r="W99" s="26"/>
      <c r="X99" s="26"/>
      <c r="Y99" s="26"/>
      <c r="Z99" s="26"/>
    </row>
    <row r="100" spans="1:26" ht="43.5" customHeight="1" x14ac:dyDescent="0.25">
      <c r="A100" s="34" t="s">
        <v>719</v>
      </c>
      <c r="B100" s="40" t="s">
        <v>755</v>
      </c>
      <c r="C100" s="40"/>
      <c r="D100" s="41">
        <v>89380</v>
      </c>
      <c r="E100" s="41">
        <v>89380</v>
      </c>
      <c r="F100" s="37">
        <v>178760</v>
      </c>
      <c r="G100" s="26"/>
      <c r="H100" s="26"/>
      <c r="I100" s="26"/>
      <c r="J100" s="26"/>
      <c r="K100" s="26"/>
      <c r="R100" s="26"/>
      <c r="S100" s="26"/>
      <c r="T100" s="26"/>
      <c r="U100" s="26"/>
      <c r="V100" s="26"/>
      <c r="W100" s="26"/>
      <c r="X100" s="26"/>
      <c r="Y100" s="26"/>
      <c r="Z100" s="26"/>
    </row>
    <row r="101" spans="1:26" ht="43.5" customHeight="1" x14ac:dyDescent="0.25">
      <c r="A101" s="34">
        <v>249</v>
      </c>
      <c r="B101" s="40" t="s">
        <v>164</v>
      </c>
      <c r="C101" s="40" t="s">
        <v>787</v>
      </c>
      <c r="D101" s="41">
        <f>F101/2</f>
        <v>26500</v>
      </c>
      <c r="E101" s="41">
        <f>F101/2</f>
        <v>26500</v>
      </c>
      <c r="F101" s="252">
        <v>53000</v>
      </c>
      <c r="G101" s="26"/>
      <c r="H101" s="26"/>
      <c r="I101" s="26"/>
      <c r="J101" s="26"/>
      <c r="K101" s="26"/>
      <c r="R101" s="26"/>
      <c r="S101" s="26"/>
      <c r="T101" s="26"/>
      <c r="U101" s="26"/>
      <c r="V101" s="26"/>
      <c r="W101" s="26"/>
      <c r="X101" s="26"/>
      <c r="Y101" s="26"/>
      <c r="Z101" s="26"/>
    </row>
    <row r="102" spans="1:26" ht="43.5" customHeight="1" x14ac:dyDescent="0.25">
      <c r="A102" s="34">
        <v>250</v>
      </c>
      <c r="B102" s="40" t="s">
        <v>166</v>
      </c>
      <c r="C102" s="40" t="s">
        <v>787</v>
      </c>
      <c r="D102" s="253">
        <f>F102/2</f>
        <v>62880</v>
      </c>
      <c r="E102" s="41">
        <f>F102/2</f>
        <v>62880</v>
      </c>
      <c r="F102" s="254">
        <v>125760</v>
      </c>
      <c r="G102" s="26"/>
      <c r="H102" s="26"/>
      <c r="I102" s="26"/>
      <c r="J102" s="26"/>
      <c r="K102" s="26"/>
      <c r="R102" s="26"/>
      <c r="S102" s="26"/>
      <c r="T102" s="26"/>
      <c r="U102" s="26"/>
      <c r="V102" s="26"/>
      <c r="W102" s="26"/>
      <c r="X102" s="26"/>
      <c r="Y102" s="26"/>
      <c r="Z102" s="26"/>
    </row>
    <row r="103" spans="1:26" x14ac:dyDescent="0.25">
      <c r="A103" s="33">
        <v>257</v>
      </c>
      <c r="B103" s="36" t="s">
        <v>50</v>
      </c>
      <c r="C103" s="36" t="s">
        <v>787</v>
      </c>
      <c r="D103" s="41">
        <v>105400</v>
      </c>
      <c r="E103" s="41">
        <v>105400</v>
      </c>
      <c r="F103" s="37">
        <v>210800</v>
      </c>
      <c r="G103" s="26"/>
      <c r="H103" s="26"/>
      <c r="I103" s="26"/>
      <c r="J103" s="26"/>
      <c r="K103" s="26"/>
      <c r="R103" s="26"/>
      <c r="S103" s="26"/>
      <c r="T103" s="26"/>
      <c r="U103" s="26"/>
      <c r="V103" s="26"/>
      <c r="W103" s="26"/>
      <c r="X103" s="26"/>
      <c r="Y103" s="26"/>
      <c r="Z103" s="26"/>
    </row>
    <row r="104" spans="1:26" x14ac:dyDescent="0.25">
      <c r="A104" s="36">
        <v>309</v>
      </c>
      <c r="B104" s="36" t="s">
        <v>524</v>
      </c>
      <c r="C104" s="36" t="s">
        <v>787</v>
      </c>
      <c r="D104" s="41">
        <v>116435</v>
      </c>
      <c r="E104" s="41">
        <v>116435</v>
      </c>
      <c r="F104" s="37">
        <v>232870</v>
      </c>
      <c r="G104" s="26"/>
      <c r="H104" s="26"/>
      <c r="I104" s="26"/>
      <c r="J104" s="26"/>
      <c r="K104" s="26"/>
      <c r="R104" s="26"/>
      <c r="S104" s="26"/>
      <c r="T104" s="26"/>
      <c r="U104" s="26"/>
      <c r="V104" s="26"/>
      <c r="W104" s="26"/>
      <c r="X104" s="26"/>
      <c r="Y104" s="26"/>
      <c r="Z104" s="26"/>
    </row>
    <row r="105" spans="1:26" x14ac:dyDescent="0.25">
      <c r="A105" s="36">
        <v>475</v>
      </c>
      <c r="B105" s="36" t="s">
        <v>238</v>
      </c>
      <c r="C105" s="36" t="s">
        <v>787</v>
      </c>
      <c r="D105" s="41">
        <v>168150</v>
      </c>
      <c r="E105" s="41">
        <v>168150</v>
      </c>
      <c r="F105" s="37">
        <v>336300</v>
      </c>
      <c r="G105" s="26"/>
      <c r="H105" s="26"/>
      <c r="I105" s="26"/>
      <c r="J105" s="26"/>
      <c r="K105" s="26"/>
      <c r="R105" s="26"/>
      <c r="S105" s="26"/>
      <c r="T105" s="26"/>
      <c r="U105" s="26"/>
      <c r="V105" s="26"/>
      <c r="W105" s="26"/>
      <c r="X105" s="26"/>
      <c r="Y105" s="26"/>
      <c r="Z105" s="26"/>
    </row>
    <row r="106" spans="1:26" x14ac:dyDescent="0.25">
      <c r="A106" s="33">
        <v>383</v>
      </c>
      <c r="B106" s="36" t="s">
        <v>550</v>
      </c>
      <c r="C106" s="36" t="s">
        <v>787</v>
      </c>
      <c r="D106" s="41">
        <v>176875</v>
      </c>
      <c r="E106" s="41">
        <v>176875</v>
      </c>
      <c r="F106" s="37">
        <v>353750</v>
      </c>
      <c r="G106" s="26"/>
      <c r="H106" s="26"/>
      <c r="I106" s="26"/>
      <c r="J106" s="26"/>
      <c r="K106" s="26"/>
      <c r="R106" s="26"/>
      <c r="S106" s="26"/>
      <c r="T106" s="26"/>
      <c r="U106" s="26"/>
      <c r="V106" s="26"/>
      <c r="W106" s="26"/>
      <c r="X106" s="26"/>
      <c r="Y106" s="26"/>
      <c r="Z106" s="26"/>
    </row>
    <row r="107" spans="1:26" x14ac:dyDescent="0.25">
      <c r="A107" s="33">
        <v>457</v>
      </c>
      <c r="B107" s="36" t="s">
        <v>219</v>
      </c>
      <c r="C107" s="36" t="s">
        <v>787</v>
      </c>
      <c r="D107" s="41">
        <v>183060</v>
      </c>
      <c r="E107" s="41">
        <v>183060</v>
      </c>
      <c r="F107" s="37">
        <v>366120</v>
      </c>
      <c r="G107" s="26"/>
      <c r="H107" s="26"/>
      <c r="I107" s="26"/>
      <c r="J107" s="26"/>
      <c r="K107" s="26"/>
      <c r="R107" s="26"/>
      <c r="S107" s="26"/>
      <c r="T107" s="26"/>
      <c r="U107" s="26"/>
      <c r="V107" s="26"/>
      <c r="W107" s="26"/>
      <c r="X107" s="26"/>
      <c r="Y107" s="26"/>
      <c r="Z107" s="26"/>
    </row>
    <row r="108" spans="1:26" ht="45" x14ac:dyDescent="0.25">
      <c r="A108" s="35" t="s">
        <v>720</v>
      </c>
      <c r="B108" s="40" t="s">
        <v>721</v>
      </c>
      <c r="C108" s="40"/>
      <c r="D108" s="41">
        <v>190470</v>
      </c>
      <c r="E108" s="41">
        <v>190470</v>
      </c>
      <c r="F108" s="37">
        <v>380940</v>
      </c>
      <c r="G108" s="26"/>
      <c r="H108" s="26"/>
      <c r="I108" s="26"/>
      <c r="J108" s="26"/>
      <c r="K108" s="26"/>
      <c r="R108" s="26"/>
      <c r="S108" s="26"/>
      <c r="T108" s="26"/>
      <c r="U108" s="26"/>
      <c r="V108" s="26"/>
      <c r="W108" s="26"/>
      <c r="X108" s="26"/>
      <c r="Y108" s="26"/>
      <c r="Z108" s="26"/>
    </row>
    <row r="109" spans="1:26" ht="150" x14ac:dyDescent="0.25">
      <c r="A109" s="34" t="s">
        <v>722</v>
      </c>
      <c r="B109" s="35" t="s">
        <v>723</v>
      </c>
      <c r="C109" s="35"/>
      <c r="D109" s="41">
        <v>215235</v>
      </c>
      <c r="E109" s="41">
        <v>215235</v>
      </c>
      <c r="F109" s="37">
        <v>430470</v>
      </c>
      <c r="G109" s="26"/>
      <c r="H109" s="26"/>
      <c r="I109" s="26"/>
      <c r="J109" s="26"/>
      <c r="K109" s="26"/>
      <c r="R109" s="26"/>
      <c r="S109" s="26"/>
      <c r="T109" s="26"/>
      <c r="U109" s="26"/>
      <c r="V109" s="26"/>
      <c r="W109" s="26"/>
      <c r="X109" s="26"/>
      <c r="Y109" s="26"/>
      <c r="Z109" s="26"/>
    </row>
    <row r="110" spans="1:26" ht="90" x14ac:dyDescent="0.25">
      <c r="A110" s="34" t="s">
        <v>724</v>
      </c>
      <c r="B110" s="40" t="s">
        <v>725</v>
      </c>
      <c r="C110" s="40"/>
      <c r="D110" s="41">
        <v>247510</v>
      </c>
      <c r="E110" s="41">
        <v>239828</v>
      </c>
      <c r="F110" s="37">
        <v>487338</v>
      </c>
      <c r="G110" s="26"/>
      <c r="H110" s="26"/>
      <c r="I110" s="26"/>
      <c r="J110" s="26"/>
      <c r="K110" s="26"/>
      <c r="R110" s="26"/>
      <c r="S110" s="26"/>
      <c r="T110" s="26"/>
      <c r="U110" s="26"/>
      <c r="V110" s="26"/>
      <c r="W110" s="26"/>
      <c r="X110" s="26"/>
      <c r="Y110" s="26"/>
      <c r="Z110" s="26"/>
    </row>
    <row r="111" spans="1:26" ht="90" x14ac:dyDescent="0.25">
      <c r="A111" s="34" t="s">
        <v>726</v>
      </c>
      <c r="B111" s="40" t="s">
        <v>727</v>
      </c>
      <c r="C111" s="40"/>
      <c r="D111" s="41">
        <v>326685</v>
      </c>
      <c r="E111" s="41">
        <v>326684</v>
      </c>
      <c r="F111" s="37">
        <v>653369</v>
      </c>
      <c r="G111" s="26"/>
      <c r="H111" s="26"/>
      <c r="I111" s="26"/>
      <c r="J111" s="26"/>
      <c r="K111" s="26"/>
      <c r="R111" s="26"/>
      <c r="S111" s="26"/>
      <c r="T111" s="26"/>
      <c r="U111" s="26"/>
      <c r="V111" s="26"/>
      <c r="W111" s="26"/>
      <c r="X111" s="26"/>
      <c r="Y111" s="26"/>
      <c r="Z111" s="26"/>
    </row>
    <row r="112" spans="1:26" x14ac:dyDescent="0.25">
      <c r="A112" s="176"/>
      <c r="B112" s="177"/>
      <c r="C112" s="177"/>
      <c r="D112" s="177"/>
      <c r="E112" s="177"/>
      <c r="F112" s="178"/>
      <c r="G112" s="48"/>
      <c r="H112" s="48"/>
      <c r="I112" s="48"/>
      <c r="J112" s="27"/>
      <c r="K112" s="27"/>
      <c r="L112" s="30"/>
      <c r="R112" s="26"/>
      <c r="S112" s="26"/>
      <c r="T112" s="26"/>
      <c r="U112" s="26"/>
      <c r="V112" s="26"/>
      <c r="W112" s="26"/>
      <c r="X112" s="26"/>
      <c r="Y112" s="26"/>
      <c r="Z112" s="26"/>
    </row>
    <row r="113" spans="1:26" x14ac:dyDescent="0.25">
      <c r="A113" s="173" t="s">
        <v>778</v>
      </c>
      <c r="B113" s="174"/>
      <c r="C113" s="174"/>
      <c r="D113" s="174"/>
      <c r="E113" s="174"/>
      <c r="F113" s="175"/>
      <c r="I113" s="46"/>
      <c r="J113" s="26"/>
      <c r="K113" s="26"/>
      <c r="N113" s="31"/>
      <c r="O113" s="27"/>
      <c r="P113" s="29"/>
      <c r="Q113" s="27"/>
      <c r="R113" s="27"/>
      <c r="T113" s="27"/>
      <c r="V113" s="28"/>
      <c r="W113" s="26"/>
      <c r="X113" s="26"/>
      <c r="Y113" s="26"/>
      <c r="Z113" s="26"/>
    </row>
    <row r="114" spans="1:26" x14ac:dyDescent="0.25">
      <c r="A114" s="49">
        <v>102</v>
      </c>
      <c r="B114" s="49" t="s">
        <v>254</v>
      </c>
      <c r="C114" s="49" t="s">
        <v>789</v>
      </c>
      <c r="D114" s="49">
        <v>0</v>
      </c>
      <c r="E114" s="36">
        <v>0</v>
      </c>
      <c r="F114" s="36">
        <v>0</v>
      </c>
    </row>
    <row r="115" spans="1:26" x14ac:dyDescent="0.25">
      <c r="A115" s="49">
        <v>103</v>
      </c>
      <c r="B115" s="49" t="s">
        <v>120</v>
      </c>
      <c r="C115" s="49" t="s">
        <v>789</v>
      </c>
      <c r="D115" s="49">
        <v>0</v>
      </c>
      <c r="E115" s="36">
        <v>0</v>
      </c>
      <c r="F115" s="36">
        <v>0</v>
      </c>
    </row>
    <row r="116" spans="1:26" x14ac:dyDescent="0.25">
      <c r="A116" s="49">
        <v>105</v>
      </c>
      <c r="B116" s="49" t="s">
        <v>519</v>
      </c>
      <c r="C116" s="49" t="s">
        <v>789</v>
      </c>
      <c r="D116" s="49">
        <v>0</v>
      </c>
      <c r="E116" s="36">
        <v>0</v>
      </c>
      <c r="F116" s="36">
        <v>0</v>
      </c>
    </row>
    <row r="117" spans="1:26" x14ac:dyDescent="0.25">
      <c r="A117" s="49">
        <v>107</v>
      </c>
      <c r="B117" s="49" t="s">
        <v>318</v>
      </c>
      <c r="C117" s="49" t="s">
        <v>789</v>
      </c>
      <c r="D117" s="49">
        <v>0</v>
      </c>
      <c r="E117" s="36">
        <v>0</v>
      </c>
      <c r="F117" s="36">
        <v>0</v>
      </c>
    </row>
    <row r="118" spans="1:26" x14ac:dyDescent="0.25">
      <c r="A118" s="49">
        <v>108</v>
      </c>
      <c r="B118" s="49" t="s">
        <v>673</v>
      </c>
      <c r="C118" s="49" t="s">
        <v>789</v>
      </c>
      <c r="D118" s="49">
        <v>0</v>
      </c>
      <c r="E118" s="36">
        <v>0</v>
      </c>
      <c r="F118" s="36">
        <v>0</v>
      </c>
    </row>
    <row r="119" spans="1:26" x14ac:dyDescent="0.25">
      <c r="A119" s="49">
        <v>110</v>
      </c>
      <c r="B119" s="49" t="s">
        <v>499</v>
      </c>
      <c r="C119" s="49" t="s">
        <v>789</v>
      </c>
      <c r="D119" s="49">
        <v>0</v>
      </c>
      <c r="E119" s="36">
        <v>0</v>
      </c>
      <c r="F119" s="36">
        <v>0</v>
      </c>
    </row>
    <row r="120" spans="1:26" x14ac:dyDescent="0.25">
      <c r="A120" s="49">
        <v>111</v>
      </c>
      <c r="B120" s="49" t="s">
        <v>183</v>
      </c>
      <c r="C120" s="49" t="s">
        <v>789</v>
      </c>
      <c r="D120" s="49">
        <v>0</v>
      </c>
      <c r="E120" s="36">
        <v>0</v>
      </c>
      <c r="F120" s="36">
        <v>0</v>
      </c>
    </row>
    <row r="121" spans="1:26" x14ac:dyDescent="0.25">
      <c r="A121" s="49">
        <v>112</v>
      </c>
      <c r="B121" s="49" t="s">
        <v>212</v>
      </c>
      <c r="C121" s="49" t="s">
        <v>789</v>
      </c>
      <c r="D121" s="49">
        <v>0</v>
      </c>
      <c r="E121" s="36">
        <v>0</v>
      </c>
      <c r="F121" s="36">
        <v>0</v>
      </c>
    </row>
    <row r="122" spans="1:26" x14ac:dyDescent="0.25">
      <c r="A122" s="49">
        <v>113</v>
      </c>
      <c r="B122" s="49" t="s">
        <v>457</v>
      </c>
      <c r="C122" s="49" t="s">
        <v>789</v>
      </c>
      <c r="D122" s="49">
        <v>0</v>
      </c>
      <c r="E122" s="36">
        <v>0</v>
      </c>
      <c r="F122" s="36">
        <v>0</v>
      </c>
    </row>
    <row r="123" spans="1:26" x14ac:dyDescent="0.25">
      <c r="A123" s="49">
        <v>114</v>
      </c>
      <c r="B123" s="49" t="s">
        <v>185</v>
      </c>
      <c r="C123" s="49" t="s">
        <v>789</v>
      </c>
      <c r="D123" s="49">
        <v>0</v>
      </c>
      <c r="E123" s="36">
        <v>0</v>
      </c>
      <c r="F123" s="36">
        <v>0</v>
      </c>
    </row>
    <row r="124" spans="1:26" x14ac:dyDescent="0.25">
      <c r="A124" s="49">
        <v>115</v>
      </c>
      <c r="B124" s="49" t="s">
        <v>459</v>
      </c>
      <c r="C124" s="49" t="s">
        <v>789</v>
      </c>
      <c r="D124" s="49">
        <v>0</v>
      </c>
      <c r="E124" s="36">
        <v>0</v>
      </c>
      <c r="F124" s="36">
        <v>0</v>
      </c>
    </row>
    <row r="125" spans="1:26" x14ac:dyDescent="0.25">
      <c r="A125" s="49">
        <v>200</v>
      </c>
      <c r="B125" s="49" t="s">
        <v>262</v>
      </c>
      <c r="C125" s="49" t="s">
        <v>789</v>
      </c>
      <c r="D125" s="49">
        <v>0</v>
      </c>
      <c r="E125" s="36">
        <v>0</v>
      </c>
      <c r="F125" s="36">
        <v>0</v>
      </c>
    </row>
    <row r="126" spans="1:26" x14ac:dyDescent="0.25">
      <c r="A126" s="49">
        <v>203</v>
      </c>
      <c r="B126" s="49" t="s">
        <v>694</v>
      </c>
      <c r="C126" s="49" t="s">
        <v>789</v>
      </c>
      <c r="D126" s="49">
        <v>0</v>
      </c>
      <c r="E126" s="36">
        <v>0</v>
      </c>
      <c r="F126" s="36">
        <v>0</v>
      </c>
    </row>
    <row r="127" spans="1:26" x14ac:dyDescent="0.25">
      <c r="A127" s="49">
        <v>204</v>
      </c>
      <c r="B127" s="49" t="s">
        <v>696</v>
      </c>
      <c r="C127" s="49" t="s">
        <v>789</v>
      </c>
      <c r="D127" s="49">
        <v>0</v>
      </c>
      <c r="E127" s="36">
        <v>0</v>
      </c>
      <c r="F127" s="36">
        <v>0</v>
      </c>
    </row>
    <row r="128" spans="1:26" x14ac:dyDescent="0.25">
      <c r="A128" s="49">
        <v>205</v>
      </c>
      <c r="B128" s="49" t="s">
        <v>87</v>
      </c>
      <c r="C128" s="49" t="s">
        <v>789</v>
      </c>
      <c r="D128" s="49">
        <v>0</v>
      </c>
      <c r="E128" s="36">
        <v>0</v>
      </c>
      <c r="F128" s="36">
        <v>0</v>
      </c>
    </row>
    <row r="129" spans="1:6" x14ac:dyDescent="0.25">
      <c r="A129" s="49">
        <v>207</v>
      </c>
      <c r="B129" s="49" t="s">
        <v>361</v>
      </c>
      <c r="C129" s="49" t="s">
        <v>789</v>
      </c>
      <c r="D129" s="49">
        <v>0</v>
      </c>
      <c r="E129" s="36">
        <v>0</v>
      </c>
      <c r="F129" s="36">
        <v>0</v>
      </c>
    </row>
    <row r="130" spans="1:6" x14ac:dyDescent="0.25">
      <c r="A130" s="49">
        <v>208</v>
      </c>
      <c r="B130" s="49" t="s">
        <v>661</v>
      </c>
      <c r="C130" s="49" t="s">
        <v>789</v>
      </c>
      <c r="D130" s="49">
        <v>0</v>
      </c>
      <c r="E130" s="36">
        <v>0</v>
      </c>
      <c r="F130" s="36">
        <v>0</v>
      </c>
    </row>
    <row r="131" spans="1:6" x14ac:dyDescent="0.25">
      <c r="A131" s="49">
        <v>209</v>
      </c>
      <c r="B131" s="49" t="s">
        <v>634</v>
      </c>
      <c r="C131" s="49" t="s">
        <v>789</v>
      </c>
      <c r="D131" s="49">
        <v>0</v>
      </c>
      <c r="E131" s="36">
        <v>0</v>
      </c>
      <c r="F131" s="36">
        <v>0</v>
      </c>
    </row>
    <row r="132" spans="1:6" x14ac:dyDescent="0.25">
      <c r="A132" s="49">
        <v>210</v>
      </c>
      <c r="B132" s="49" t="s">
        <v>636</v>
      </c>
      <c r="C132" s="49" t="s">
        <v>789</v>
      </c>
      <c r="D132" s="49">
        <v>0</v>
      </c>
      <c r="E132" s="36">
        <v>0</v>
      </c>
      <c r="F132" s="36">
        <v>0</v>
      </c>
    </row>
    <row r="133" spans="1:6" x14ac:dyDescent="0.25">
      <c r="A133" s="49">
        <v>211</v>
      </c>
      <c r="B133" s="49" t="s">
        <v>472</v>
      </c>
      <c r="C133" s="49" t="s">
        <v>789</v>
      </c>
      <c r="D133" s="49">
        <v>0</v>
      </c>
      <c r="E133" s="36">
        <v>0</v>
      </c>
      <c r="F133" s="36">
        <v>0</v>
      </c>
    </row>
    <row r="134" spans="1:6" x14ac:dyDescent="0.25">
      <c r="A134" s="49">
        <v>212</v>
      </c>
      <c r="B134" s="49" t="s">
        <v>474</v>
      </c>
      <c r="C134" s="49" t="s">
        <v>789</v>
      </c>
      <c r="D134" s="49">
        <v>0</v>
      </c>
      <c r="E134" s="36">
        <v>0</v>
      </c>
      <c r="F134" s="36">
        <v>0</v>
      </c>
    </row>
    <row r="135" spans="1:6" x14ac:dyDescent="0.25">
      <c r="A135" s="49">
        <v>214</v>
      </c>
      <c r="B135" s="49" t="s">
        <v>251</v>
      </c>
      <c r="C135" s="49" t="s">
        <v>789</v>
      </c>
      <c r="D135" s="49">
        <v>0</v>
      </c>
      <c r="E135" s="36">
        <v>0</v>
      </c>
      <c r="F135" s="36">
        <v>0</v>
      </c>
    </row>
    <row r="136" spans="1:6" x14ac:dyDescent="0.25">
      <c r="A136" s="49">
        <v>215</v>
      </c>
      <c r="B136" s="49" t="s">
        <v>334</v>
      </c>
      <c r="C136" s="49" t="s">
        <v>789</v>
      </c>
      <c r="D136" s="49">
        <v>0</v>
      </c>
      <c r="E136" s="36">
        <v>0</v>
      </c>
      <c r="F136" s="36">
        <v>0</v>
      </c>
    </row>
    <row r="137" spans="1:6" x14ac:dyDescent="0.25">
      <c r="A137" s="49">
        <v>217</v>
      </c>
      <c r="B137" s="49" t="s">
        <v>452</v>
      </c>
      <c r="C137" s="49" t="s">
        <v>789</v>
      </c>
      <c r="D137" s="49">
        <v>0</v>
      </c>
      <c r="E137" s="36">
        <v>0</v>
      </c>
      <c r="F137" s="36">
        <v>0</v>
      </c>
    </row>
    <row r="138" spans="1:6" x14ac:dyDescent="0.25">
      <c r="A138" s="49">
        <v>219</v>
      </c>
      <c r="B138" s="49" t="s">
        <v>125</v>
      </c>
      <c r="C138" s="49" t="s">
        <v>789</v>
      </c>
      <c r="D138" s="49">
        <v>0</v>
      </c>
      <c r="E138" s="36">
        <v>0</v>
      </c>
      <c r="F138" s="36">
        <v>0</v>
      </c>
    </row>
    <row r="139" spans="1:6" x14ac:dyDescent="0.25">
      <c r="A139" s="49">
        <v>220</v>
      </c>
      <c r="B139" s="49" t="s">
        <v>127</v>
      </c>
      <c r="C139" s="49" t="s">
        <v>789</v>
      </c>
      <c r="D139" s="49">
        <v>0</v>
      </c>
      <c r="E139" s="36">
        <v>0</v>
      </c>
      <c r="F139" s="36">
        <v>0</v>
      </c>
    </row>
    <row r="140" spans="1:6" x14ac:dyDescent="0.25">
      <c r="A140" s="49">
        <v>226</v>
      </c>
      <c r="B140" s="49" t="s">
        <v>425</v>
      </c>
      <c r="C140" s="49" t="s">
        <v>789</v>
      </c>
      <c r="D140" s="49">
        <v>0</v>
      </c>
      <c r="E140" s="36">
        <v>0</v>
      </c>
      <c r="F140" s="36">
        <v>0</v>
      </c>
    </row>
    <row r="141" spans="1:6" x14ac:dyDescent="0.25">
      <c r="A141" s="49">
        <v>227</v>
      </c>
      <c r="B141" s="49" t="s">
        <v>295</v>
      </c>
      <c r="C141" s="49" t="s">
        <v>789</v>
      </c>
      <c r="D141" s="49">
        <v>0</v>
      </c>
      <c r="E141" s="36">
        <v>0</v>
      </c>
      <c r="F141" s="36">
        <v>0</v>
      </c>
    </row>
    <row r="142" spans="1:6" x14ac:dyDescent="0.25">
      <c r="A142" s="49">
        <v>229</v>
      </c>
      <c r="B142" s="49" t="s">
        <v>321</v>
      </c>
      <c r="C142" s="49" t="s">
        <v>789</v>
      </c>
      <c r="D142" s="49">
        <v>0</v>
      </c>
      <c r="E142" s="36">
        <v>0</v>
      </c>
      <c r="F142" s="36">
        <v>0</v>
      </c>
    </row>
    <row r="143" spans="1:6" x14ac:dyDescent="0.25">
      <c r="A143" s="49">
        <v>230</v>
      </c>
      <c r="B143" s="49" t="s">
        <v>323</v>
      </c>
      <c r="C143" s="49" t="s">
        <v>789</v>
      </c>
      <c r="D143" s="49">
        <v>0</v>
      </c>
      <c r="E143" s="36">
        <v>0</v>
      </c>
      <c r="F143" s="36">
        <v>0</v>
      </c>
    </row>
    <row r="144" spans="1:6" x14ac:dyDescent="0.25">
      <c r="A144" s="49">
        <v>231</v>
      </c>
      <c r="B144" s="49" t="s">
        <v>325</v>
      </c>
      <c r="C144" s="49" t="s">
        <v>789</v>
      </c>
      <c r="D144" s="49">
        <v>0</v>
      </c>
      <c r="E144" s="36">
        <v>0</v>
      </c>
      <c r="F144" s="36">
        <v>0</v>
      </c>
    </row>
    <row r="145" spans="1:24" x14ac:dyDescent="0.25">
      <c r="A145" s="49">
        <v>232</v>
      </c>
      <c r="B145" s="49" t="s">
        <v>327</v>
      </c>
      <c r="C145" s="49" t="s">
        <v>789</v>
      </c>
      <c r="D145" s="49">
        <v>0</v>
      </c>
      <c r="E145" s="36">
        <v>0</v>
      </c>
      <c r="F145" s="36">
        <v>0</v>
      </c>
    </row>
    <row r="146" spans="1:24" x14ac:dyDescent="0.25">
      <c r="A146" s="49">
        <v>233</v>
      </c>
      <c r="B146" s="49" t="s">
        <v>329</v>
      </c>
      <c r="C146" s="49" t="s">
        <v>789</v>
      </c>
      <c r="D146" s="49">
        <v>0</v>
      </c>
      <c r="E146" s="36">
        <v>0</v>
      </c>
      <c r="F146" s="36">
        <v>0</v>
      </c>
    </row>
    <row r="147" spans="1:24" x14ac:dyDescent="0.25">
      <c r="A147" s="49">
        <v>235</v>
      </c>
      <c r="B147" s="49" t="s">
        <v>79</v>
      </c>
      <c r="C147" s="49" t="s">
        <v>789</v>
      </c>
      <c r="D147" s="49">
        <v>0</v>
      </c>
      <c r="E147" s="36">
        <v>0</v>
      </c>
      <c r="F147" s="36">
        <v>0</v>
      </c>
    </row>
    <row r="148" spans="1:24" x14ac:dyDescent="0.25">
      <c r="A148" s="49">
        <v>237</v>
      </c>
      <c r="B148" s="49" t="s">
        <v>622</v>
      </c>
      <c r="C148" s="49" t="s">
        <v>789</v>
      </c>
      <c r="D148" s="49">
        <v>0</v>
      </c>
      <c r="E148" s="36">
        <v>0</v>
      </c>
      <c r="F148" s="36">
        <v>0</v>
      </c>
    </row>
    <row r="149" spans="1:24" x14ac:dyDescent="0.25">
      <c r="A149" s="49">
        <v>239</v>
      </c>
      <c r="B149" s="49" t="s">
        <v>489</v>
      </c>
      <c r="C149" s="49" t="s">
        <v>789</v>
      </c>
      <c r="D149" s="49">
        <v>0</v>
      </c>
      <c r="E149" s="36">
        <v>0</v>
      </c>
      <c r="F149" s="36">
        <v>0</v>
      </c>
    </row>
    <row r="150" spans="1:24" x14ac:dyDescent="0.25">
      <c r="A150" s="49">
        <v>240</v>
      </c>
      <c r="B150" s="49" t="s">
        <v>491</v>
      </c>
      <c r="C150" s="49" t="s">
        <v>789</v>
      </c>
      <c r="D150" s="49">
        <v>0</v>
      </c>
      <c r="E150" s="36">
        <v>0</v>
      </c>
      <c r="F150" s="36">
        <v>0</v>
      </c>
    </row>
    <row r="151" spans="1:24" x14ac:dyDescent="0.25">
      <c r="A151" s="49">
        <v>241</v>
      </c>
      <c r="B151" s="49" t="s">
        <v>668</v>
      </c>
      <c r="C151" s="49" t="s">
        <v>789</v>
      </c>
      <c r="D151" s="49">
        <v>0</v>
      </c>
      <c r="E151" s="36">
        <v>0</v>
      </c>
      <c r="F151" s="36">
        <v>0</v>
      </c>
    </row>
    <row r="152" spans="1:24" x14ac:dyDescent="0.25">
      <c r="A152" s="49">
        <v>242</v>
      </c>
      <c r="B152" s="49" t="s">
        <v>670</v>
      </c>
      <c r="C152" s="49" t="s">
        <v>789</v>
      </c>
      <c r="D152" s="49">
        <v>0</v>
      </c>
      <c r="E152" s="36">
        <v>0</v>
      </c>
      <c r="F152" s="36">
        <v>0</v>
      </c>
    </row>
    <row r="153" spans="1:24" x14ac:dyDescent="0.25">
      <c r="A153" s="49">
        <v>247</v>
      </c>
      <c r="B153" s="49" t="s">
        <v>160</v>
      </c>
      <c r="C153" s="49" t="s">
        <v>789</v>
      </c>
      <c r="D153" s="49">
        <v>0</v>
      </c>
      <c r="E153" s="36">
        <v>0</v>
      </c>
      <c r="F153" s="36">
        <v>0</v>
      </c>
    </row>
    <row r="154" spans="1:24" x14ac:dyDescent="0.25">
      <c r="A154" s="49">
        <v>249</v>
      </c>
      <c r="B154" s="49" t="s">
        <v>164</v>
      </c>
      <c r="C154" s="49" t="s">
        <v>788</v>
      </c>
      <c r="D154" s="49">
        <v>0</v>
      </c>
      <c r="E154" s="36">
        <v>0</v>
      </c>
      <c r="F154" s="36">
        <v>0</v>
      </c>
    </row>
    <row r="155" spans="1:24" x14ac:dyDescent="0.25">
      <c r="A155" s="49">
        <v>250</v>
      </c>
      <c r="B155" s="49" t="s">
        <v>166</v>
      </c>
      <c r="C155" s="49" t="s">
        <v>788</v>
      </c>
      <c r="D155" s="49">
        <v>0</v>
      </c>
      <c r="E155" s="36">
        <v>0</v>
      </c>
      <c r="F155" s="36">
        <v>0</v>
      </c>
    </row>
    <row r="156" spans="1:24" x14ac:dyDescent="0.25">
      <c r="A156" s="49">
        <v>251</v>
      </c>
      <c r="B156" s="49" t="s">
        <v>389</v>
      </c>
      <c r="C156" s="49" t="s">
        <v>789</v>
      </c>
      <c r="D156" s="49">
        <v>0</v>
      </c>
      <c r="E156" s="36">
        <v>0</v>
      </c>
      <c r="F156" s="36">
        <v>0</v>
      </c>
    </row>
    <row r="157" spans="1:24" x14ac:dyDescent="0.25">
      <c r="A157" s="49">
        <v>253</v>
      </c>
      <c r="B157" s="49" t="s">
        <v>393</v>
      </c>
      <c r="C157" s="49" t="s">
        <v>789</v>
      </c>
      <c r="D157" s="49">
        <v>0</v>
      </c>
      <c r="E157" s="36">
        <v>0</v>
      </c>
      <c r="F157" s="36">
        <v>0</v>
      </c>
    </row>
    <row r="158" spans="1:24" x14ac:dyDescent="0.25">
      <c r="A158" s="49">
        <v>254</v>
      </c>
      <c r="B158" s="49" t="s">
        <v>65</v>
      </c>
      <c r="C158" s="49" t="s">
        <v>788</v>
      </c>
      <c r="D158" s="49">
        <v>0</v>
      </c>
      <c r="E158" s="36">
        <v>0</v>
      </c>
      <c r="F158" s="36">
        <v>0</v>
      </c>
    </row>
    <row r="159" spans="1:24" x14ac:dyDescent="0.25">
      <c r="A159" s="49">
        <v>255</v>
      </c>
      <c r="B159" s="49" t="s">
        <v>67</v>
      </c>
      <c r="C159" s="49" t="s">
        <v>788</v>
      </c>
      <c r="D159" s="49">
        <v>0</v>
      </c>
      <c r="E159" s="36">
        <v>0</v>
      </c>
      <c r="F159" s="36">
        <v>0</v>
      </c>
    </row>
    <row r="160" spans="1:24" x14ac:dyDescent="0.25">
      <c r="A160" s="49">
        <v>256</v>
      </c>
      <c r="B160" s="49" t="s">
        <v>48</v>
      </c>
      <c r="C160" s="49" t="s">
        <v>789</v>
      </c>
      <c r="D160" s="49">
        <v>0</v>
      </c>
      <c r="E160" s="36">
        <v>0</v>
      </c>
      <c r="F160" s="36">
        <v>0</v>
      </c>
      <c r="I160" s="48"/>
      <c r="X160" s="30"/>
    </row>
    <row r="161" spans="1:6" x14ac:dyDescent="0.25">
      <c r="A161" s="49">
        <v>258</v>
      </c>
      <c r="B161" s="49" t="s">
        <v>52</v>
      </c>
      <c r="C161" s="49" t="s">
        <v>789</v>
      </c>
      <c r="D161" s="49">
        <v>0</v>
      </c>
      <c r="E161" s="36">
        <v>0</v>
      </c>
      <c r="F161" s="36">
        <v>0</v>
      </c>
    </row>
    <row r="162" spans="1:6" x14ac:dyDescent="0.25">
      <c r="A162" s="49">
        <v>260</v>
      </c>
      <c r="B162" s="49" t="s">
        <v>581</v>
      </c>
      <c r="C162" s="49" t="s">
        <v>788</v>
      </c>
      <c r="D162" s="49">
        <v>0</v>
      </c>
      <c r="E162" s="36">
        <v>0</v>
      </c>
      <c r="F162" s="36">
        <v>0</v>
      </c>
    </row>
    <row r="163" spans="1:6" x14ac:dyDescent="0.25">
      <c r="A163" s="49">
        <v>261</v>
      </c>
      <c r="B163" s="49" t="s">
        <v>583</v>
      </c>
      <c r="C163" s="49" t="s">
        <v>788</v>
      </c>
      <c r="D163" s="49">
        <v>0</v>
      </c>
      <c r="E163" s="36">
        <v>0</v>
      </c>
      <c r="F163" s="36">
        <v>0</v>
      </c>
    </row>
    <row r="164" spans="1:6" x14ac:dyDescent="0.25">
      <c r="A164" s="49">
        <v>264</v>
      </c>
      <c r="B164" s="49" t="s">
        <v>589</v>
      </c>
      <c r="C164" s="49" t="s">
        <v>789</v>
      </c>
      <c r="D164" s="49">
        <v>0</v>
      </c>
      <c r="E164" s="36">
        <v>0</v>
      </c>
      <c r="F164" s="36">
        <v>0</v>
      </c>
    </row>
    <row r="165" spans="1:6" x14ac:dyDescent="0.25">
      <c r="A165" s="49">
        <v>265</v>
      </c>
      <c r="B165" s="49" t="s">
        <v>591</v>
      </c>
      <c r="C165" s="49" t="s">
        <v>789</v>
      </c>
      <c r="D165" s="49">
        <v>0</v>
      </c>
      <c r="E165" s="36">
        <v>0</v>
      </c>
      <c r="F165" s="36">
        <v>0</v>
      </c>
    </row>
    <row r="166" spans="1:6" x14ac:dyDescent="0.25">
      <c r="A166" s="49">
        <v>266</v>
      </c>
      <c r="B166" s="49" t="s">
        <v>593</v>
      </c>
      <c r="C166" s="49" t="s">
        <v>788</v>
      </c>
      <c r="D166" s="49">
        <v>0</v>
      </c>
      <c r="E166" s="36">
        <v>0</v>
      </c>
      <c r="F166" s="36">
        <v>0</v>
      </c>
    </row>
    <row r="167" spans="1:6" x14ac:dyDescent="0.25">
      <c r="A167" s="49">
        <v>269</v>
      </c>
      <c r="B167" s="49" t="s">
        <v>554</v>
      </c>
      <c r="C167" s="49" t="s">
        <v>789</v>
      </c>
      <c r="D167" s="49">
        <v>0</v>
      </c>
      <c r="E167" s="36">
        <v>0</v>
      </c>
      <c r="F167" s="36">
        <v>0</v>
      </c>
    </row>
    <row r="168" spans="1:6" x14ac:dyDescent="0.25">
      <c r="A168" s="49">
        <v>274</v>
      </c>
      <c r="B168" s="49" t="s">
        <v>384</v>
      </c>
      <c r="C168" s="49" t="s">
        <v>789</v>
      </c>
      <c r="D168" s="49">
        <v>0</v>
      </c>
      <c r="E168" s="36">
        <v>0</v>
      </c>
      <c r="F168" s="36">
        <v>0</v>
      </c>
    </row>
    <row r="169" spans="1:6" x14ac:dyDescent="0.25">
      <c r="A169" s="49">
        <v>275</v>
      </c>
      <c r="B169" s="49" t="s">
        <v>386</v>
      </c>
      <c r="C169" s="49" t="s">
        <v>789</v>
      </c>
      <c r="D169" s="49">
        <v>0</v>
      </c>
      <c r="E169" s="36">
        <v>0</v>
      </c>
      <c r="F169" s="36">
        <v>0</v>
      </c>
    </row>
    <row r="170" spans="1:6" x14ac:dyDescent="0.25">
      <c r="A170" s="49">
        <v>281</v>
      </c>
      <c r="B170" s="49" t="s">
        <v>248</v>
      </c>
      <c r="C170" s="49" t="s">
        <v>789</v>
      </c>
      <c r="D170" s="49">
        <v>0</v>
      </c>
      <c r="E170" s="36">
        <v>0</v>
      </c>
      <c r="F170" s="36">
        <v>0</v>
      </c>
    </row>
    <row r="171" spans="1:6" x14ac:dyDescent="0.25">
      <c r="A171" s="49">
        <v>282</v>
      </c>
      <c r="B171" s="49" t="s">
        <v>202</v>
      </c>
      <c r="C171" s="49" t="s">
        <v>789</v>
      </c>
      <c r="D171" s="49">
        <v>0</v>
      </c>
      <c r="E171" s="36">
        <v>0</v>
      </c>
      <c r="F171" s="36">
        <v>0</v>
      </c>
    </row>
    <row r="172" spans="1:6" x14ac:dyDescent="0.25">
      <c r="A172" s="49">
        <v>283</v>
      </c>
      <c r="B172" s="49" t="s">
        <v>204</v>
      </c>
      <c r="C172" s="49" t="s">
        <v>789</v>
      </c>
      <c r="D172" s="49">
        <v>0</v>
      </c>
      <c r="E172" s="36">
        <v>0</v>
      </c>
      <c r="F172" s="36">
        <v>0</v>
      </c>
    </row>
    <row r="173" spans="1:6" x14ac:dyDescent="0.25">
      <c r="A173" s="49">
        <v>284</v>
      </c>
      <c r="B173" s="49" t="s">
        <v>105</v>
      </c>
      <c r="C173" s="49" t="s">
        <v>789</v>
      </c>
      <c r="D173" s="49">
        <v>0</v>
      </c>
      <c r="E173" s="36">
        <v>0</v>
      </c>
      <c r="F173" s="36">
        <v>0</v>
      </c>
    </row>
    <row r="174" spans="1:6" x14ac:dyDescent="0.25">
      <c r="A174" s="49">
        <v>285</v>
      </c>
      <c r="B174" s="49" t="s">
        <v>107</v>
      </c>
      <c r="C174" s="49" t="s">
        <v>789</v>
      </c>
      <c r="D174" s="49">
        <v>0</v>
      </c>
      <c r="E174" s="36">
        <v>0</v>
      </c>
      <c r="F174" s="36">
        <v>0</v>
      </c>
    </row>
    <row r="175" spans="1:6" x14ac:dyDescent="0.25">
      <c r="A175" s="49">
        <v>286</v>
      </c>
      <c r="B175" s="49" t="s">
        <v>109</v>
      </c>
      <c r="C175" s="49" t="s">
        <v>789</v>
      </c>
      <c r="D175" s="49">
        <v>0</v>
      </c>
      <c r="E175" s="36">
        <v>0</v>
      </c>
      <c r="F175" s="36">
        <v>0</v>
      </c>
    </row>
    <row r="176" spans="1:6" x14ac:dyDescent="0.25">
      <c r="A176" s="49">
        <v>287</v>
      </c>
      <c r="B176" s="49" t="s">
        <v>229</v>
      </c>
      <c r="C176" s="49" t="s">
        <v>789</v>
      </c>
      <c r="D176" s="49">
        <v>0</v>
      </c>
      <c r="E176" s="36">
        <v>0</v>
      </c>
      <c r="F176" s="36">
        <v>0</v>
      </c>
    </row>
    <row r="177" spans="1:6" x14ac:dyDescent="0.25">
      <c r="A177" s="49">
        <v>288</v>
      </c>
      <c r="B177" s="49" t="s">
        <v>231</v>
      </c>
      <c r="C177" s="49" t="s">
        <v>789</v>
      </c>
      <c r="D177" s="49">
        <v>0</v>
      </c>
      <c r="E177" s="36">
        <v>0</v>
      </c>
      <c r="F177" s="36">
        <v>0</v>
      </c>
    </row>
    <row r="178" spans="1:6" x14ac:dyDescent="0.25">
      <c r="A178" s="49">
        <v>290</v>
      </c>
      <c r="B178" s="49" t="s">
        <v>235</v>
      </c>
      <c r="C178" s="49" t="s">
        <v>789</v>
      </c>
      <c r="D178" s="49">
        <v>0</v>
      </c>
      <c r="E178" s="36">
        <v>0</v>
      </c>
      <c r="F178" s="36">
        <v>0</v>
      </c>
    </row>
    <row r="179" spans="1:6" x14ac:dyDescent="0.25">
      <c r="A179" s="49">
        <v>291</v>
      </c>
      <c r="B179" s="49" t="s">
        <v>241</v>
      </c>
      <c r="C179" s="49" t="s">
        <v>789</v>
      </c>
      <c r="D179" s="49">
        <v>0</v>
      </c>
      <c r="E179" s="36">
        <v>0</v>
      </c>
      <c r="F179" s="36">
        <v>0</v>
      </c>
    </row>
    <row r="180" spans="1:6" x14ac:dyDescent="0.25">
      <c r="A180" s="49">
        <v>292</v>
      </c>
      <c r="B180" s="49" t="s">
        <v>243</v>
      </c>
      <c r="C180" s="49" t="s">
        <v>789</v>
      </c>
      <c r="D180" s="49">
        <v>0</v>
      </c>
      <c r="E180" s="36">
        <v>0</v>
      </c>
      <c r="F180" s="36">
        <v>0</v>
      </c>
    </row>
    <row r="181" spans="1:6" x14ac:dyDescent="0.25">
      <c r="A181" s="49">
        <v>293</v>
      </c>
      <c r="B181" s="49" t="s">
        <v>245</v>
      </c>
      <c r="C181" s="49" t="s">
        <v>789</v>
      </c>
      <c r="D181" s="49">
        <v>0</v>
      </c>
      <c r="E181" s="36">
        <v>0</v>
      </c>
      <c r="F181" s="36">
        <v>0</v>
      </c>
    </row>
    <row r="182" spans="1:6" x14ac:dyDescent="0.25">
      <c r="A182" s="49">
        <v>297</v>
      </c>
      <c r="B182" s="49" t="s">
        <v>122</v>
      </c>
      <c r="C182" s="49" t="s">
        <v>789</v>
      </c>
      <c r="D182" s="49">
        <v>0</v>
      </c>
      <c r="E182" s="36">
        <v>0</v>
      </c>
      <c r="F182" s="36">
        <v>0</v>
      </c>
    </row>
    <row r="183" spans="1:6" x14ac:dyDescent="0.25">
      <c r="A183" s="49">
        <v>298</v>
      </c>
      <c r="B183" s="49" t="s">
        <v>373</v>
      </c>
      <c r="C183" s="49" t="s">
        <v>789</v>
      </c>
      <c r="D183" s="49">
        <v>0</v>
      </c>
      <c r="E183" s="36">
        <v>0</v>
      </c>
      <c r="F183" s="36">
        <v>0</v>
      </c>
    </row>
    <row r="184" spans="1:6" x14ac:dyDescent="0.25">
      <c r="A184" s="49">
        <v>299</v>
      </c>
      <c r="B184" s="49" t="s">
        <v>375</v>
      </c>
      <c r="C184" s="49" t="s">
        <v>789</v>
      </c>
      <c r="D184" s="49">
        <v>0</v>
      </c>
      <c r="E184" s="36">
        <v>0</v>
      </c>
      <c r="F184" s="36">
        <v>0</v>
      </c>
    </row>
    <row r="185" spans="1:6" x14ac:dyDescent="0.25">
      <c r="A185" s="49">
        <v>300</v>
      </c>
      <c r="B185" s="49" t="s">
        <v>144</v>
      </c>
      <c r="C185" s="49" t="s">
        <v>788</v>
      </c>
      <c r="D185" s="49">
        <v>0</v>
      </c>
      <c r="E185" s="36">
        <v>0</v>
      </c>
      <c r="F185" s="36">
        <v>0</v>
      </c>
    </row>
    <row r="186" spans="1:6" x14ac:dyDescent="0.25">
      <c r="A186" s="49">
        <v>303</v>
      </c>
      <c r="B186" s="49" t="s">
        <v>469</v>
      </c>
      <c r="C186" s="49" t="s">
        <v>789</v>
      </c>
      <c r="D186" s="49">
        <v>0</v>
      </c>
      <c r="E186" s="36">
        <v>0</v>
      </c>
      <c r="F186" s="36">
        <v>0</v>
      </c>
    </row>
    <row r="187" spans="1:6" x14ac:dyDescent="0.25">
      <c r="A187" s="49">
        <v>306</v>
      </c>
      <c r="B187" s="49" t="s">
        <v>572</v>
      </c>
      <c r="C187" s="49" t="s">
        <v>789</v>
      </c>
      <c r="D187" s="49">
        <v>0</v>
      </c>
      <c r="E187" s="36">
        <v>0</v>
      </c>
      <c r="F187" s="36">
        <v>0</v>
      </c>
    </row>
    <row r="188" spans="1:6" x14ac:dyDescent="0.25">
      <c r="A188" s="49">
        <v>314</v>
      </c>
      <c r="B188" s="49" t="s">
        <v>654</v>
      </c>
      <c r="C188" s="49" t="s">
        <v>789</v>
      </c>
      <c r="D188" s="49">
        <v>0</v>
      </c>
      <c r="E188" s="36">
        <v>0</v>
      </c>
      <c r="F188" s="36">
        <v>0</v>
      </c>
    </row>
    <row r="189" spans="1:6" x14ac:dyDescent="0.25">
      <c r="A189" s="49">
        <v>316</v>
      </c>
      <c r="B189" s="49" t="s">
        <v>658</v>
      </c>
      <c r="C189" s="49" t="s">
        <v>789</v>
      </c>
      <c r="D189" s="49">
        <v>0</v>
      </c>
      <c r="E189" s="36">
        <v>0</v>
      </c>
      <c r="F189" s="36">
        <v>0</v>
      </c>
    </row>
    <row r="190" spans="1:6" x14ac:dyDescent="0.25">
      <c r="A190" s="49">
        <v>320</v>
      </c>
      <c r="B190" s="49" t="s">
        <v>506</v>
      </c>
      <c r="C190" s="49" t="s">
        <v>789</v>
      </c>
      <c r="D190" s="49">
        <v>0</v>
      </c>
      <c r="E190" s="36">
        <v>0</v>
      </c>
      <c r="F190" s="36">
        <v>0</v>
      </c>
    </row>
    <row r="191" spans="1:6" x14ac:dyDescent="0.25">
      <c r="A191" s="49">
        <v>321</v>
      </c>
      <c r="B191" s="49" t="s">
        <v>508</v>
      </c>
      <c r="C191" s="49" t="s">
        <v>789</v>
      </c>
      <c r="D191" s="49">
        <v>0</v>
      </c>
      <c r="E191" s="36">
        <v>0</v>
      </c>
      <c r="F191" s="36">
        <v>0</v>
      </c>
    </row>
    <row r="192" spans="1:6" x14ac:dyDescent="0.25">
      <c r="A192" s="49">
        <v>323</v>
      </c>
      <c r="B192" s="49" t="s">
        <v>512</v>
      </c>
      <c r="C192" s="49" t="s">
        <v>789</v>
      </c>
      <c r="D192" s="49">
        <v>0</v>
      </c>
      <c r="E192" s="36">
        <v>0</v>
      </c>
      <c r="F192" s="36">
        <v>0</v>
      </c>
    </row>
    <row r="193" spans="1:6" x14ac:dyDescent="0.25">
      <c r="A193" s="49">
        <v>325</v>
      </c>
      <c r="B193" s="49" t="s">
        <v>501</v>
      </c>
      <c r="C193" s="49" t="s">
        <v>789</v>
      </c>
      <c r="D193" s="49">
        <v>0</v>
      </c>
      <c r="E193" s="36">
        <v>0</v>
      </c>
      <c r="F193" s="36">
        <v>0</v>
      </c>
    </row>
    <row r="194" spans="1:6" x14ac:dyDescent="0.25">
      <c r="A194" s="49">
        <v>326</v>
      </c>
      <c r="B194" s="49" t="s">
        <v>503</v>
      </c>
      <c r="C194" s="49" t="s">
        <v>789</v>
      </c>
      <c r="D194" s="49">
        <v>0</v>
      </c>
      <c r="E194" s="36">
        <v>0</v>
      </c>
      <c r="F194" s="36">
        <v>0</v>
      </c>
    </row>
    <row r="195" spans="1:6" x14ac:dyDescent="0.25">
      <c r="A195" s="49">
        <v>327</v>
      </c>
      <c r="B195" s="49" t="s">
        <v>214</v>
      </c>
      <c r="C195" s="49" t="s">
        <v>789</v>
      </c>
      <c r="D195" s="49">
        <v>0</v>
      </c>
      <c r="E195" s="36">
        <v>0</v>
      </c>
      <c r="F195" s="36">
        <v>0</v>
      </c>
    </row>
    <row r="196" spans="1:6" x14ac:dyDescent="0.25">
      <c r="A196" s="49">
        <v>330</v>
      </c>
      <c r="B196" s="49" t="s">
        <v>665</v>
      </c>
      <c r="C196" s="49" t="s">
        <v>789</v>
      </c>
      <c r="D196" s="49">
        <v>0</v>
      </c>
      <c r="E196" s="36">
        <v>0</v>
      </c>
      <c r="F196" s="36">
        <v>0</v>
      </c>
    </row>
    <row r="197" spans="1:6" x14ac:dyDescent="0.25">
      <c r="A197" s="49">
        <v>331</v>
      </c>
      <c r="B197" s="49" t="s">
        <v>338</v>
      </c>
      <c r="C197" s="49" t="s">
        <v>788</v>
      </c>
      <c r="D197" s="49">
        <v>0</v>
      </c>
      <c r="E197" s="36">
        <v>0</v>
      </c>
      <c r="F197" s="36">
        <v>0</v>
      </c>
    </row>
    <row r="198" spans="1:6" x14ac:dyDescent="0.25">
      <c r="A198" s="49">
        <v>332</v>
      </c>
      <c r="B198" s="49" t="s">
        <v>340</v>
      </c>
      <c r="C198" s="49" t="s">
        <v>788</v>
      </c>
      <c r="D198" s="49">
        <v>0</v>
      </c>
      <c r="E198" s="36">
        <v>0</v>
      </c>
      <c r="F198" s="36">
        <v>0</v>
      </c>
    </row>
    <row r="199" spans="1:6" x14ac:dyDescent="0.25">
      <c r="A199" s="49">
        <v>333</v>
      </c>
      <c r="B199" s="49" t="s">
        <v>133</v>
      </c>
      <c r="C199" s="49" t="s">
        <v>789</v>
      </c>
      <c r="D199" s="49">
        <v>0</v>
      </c>
      <c r="E199" s="36">
        <v>0</v>
      </c>
      <c r="F199" s="36">
        <v>0</v>
      </c>
    </row>
    <row r="200" spans="1:6" x14ac:dyDescent="0.25">
      <c r="A200" s="49">
        <v>334</v>
      </c>
      <c r="B200" s="49" t="s">
        <v>135</v>
      </c>
      <c r="C200" s="49" t="s">
        <v>789</v>
      </c>
      <c r="D200" s="49">
        <v>0</v>
      </c>
      <c r="E200" s="36">
        <v>0</v>
      </c>
      <c r="F200" s="36">
        <v>0</v>
      </c>
    </row>
    <row r="201" spans="1:6" x14ac:dyDescent="0.25">
      <c r="A201" s="49">
        <v>336</v>
      </c>
      <c r="B201" s="49" t="s">
        <v>300</v>
      </c>
      <c r="C201" s="49" t="s">
        <v>789</v>
      </c>
      <c r="D201" s="49">
        <v>0</v>
      </c>
      <c r="E201" s="36">
        <v>0</v>
      </c>
      <c r="F201" s="36">
        <v>0</v>
      </c>
    </row>
    <row r="202" spans="1:6" x14ac:dyDescent="0.25">
      <c r="A202" s="49">
        <v>337</v>
      </c>
      <c r="B202" s="49" t="s">
        <v>302</v>
      </c>
      <c r="C202" s="49" t="s">
        <v>789</v>
      </c>
      <c r="D202" s="49">
        <v>0</v>
      </c>
      <c r="E202" s="36">
        <v>0</v>
      </c>
      <c r="F202" s="36">
        <v>0</v>
      </c>
    </row>
    <row r="203" spans="1:6" x14ac:dyDescent="0.25">
      <c r="A203" s="49">
        <v>338</v>
      </c>
      <c r="B203" s="49" t="s">
        <v>305</v>
      </c>
      <c r="C203" s="49" t="s">
        <v>789</v>
      </c>
      <c r="D203" s="49">
        <v>0</v>
      </c>
      <c r="E203" s="36">
        <v>0</v>
      </c>
      <c r="F203" s="36">
        <v>0</v>
      </c>
    </row>
    <row r="204" spans="1:6" x14ac:dyDescent="0.25">
      <c r="A204" s="49">
        <v>339</v>
      </c>
      <c r="B204" s="49" t="s">
        <v>307</v>
      </c>
      <c r="C204" s="49" t="s">
        <v>789</v>
      </c>
      <c r="D204" s="49">
        <v>0</v>
      </c>
      <c r="E204" s="36">
        <v>0</v>
      </c>
      <c r="F204" s="36">
        <v>0</v>
      </c>
    </row>
    <row r="205" spans="1:6" x14ac:dyDescent="0.25">
      <c r="A205" s="49">
        <v>340</v>
      </c>
      <c r="B205" s="49" t="s">
        <v>309</v>
      </c>
      <c r="C205" s="49" t="s">
        <v>789</v>
      </c>
      <c r="D205" s="49">
        <v>0</v>
      </c>
      <c r="E205" s="36">
        <v>0</v>
      </c>
      <c r="F205" s="36">
        <v>0</v>
      </c>
    </row>
    <row r="206" spans="1:6" x14ac:dyDescent="0.25">
      <c r="A206" s="49">
        <v>341</v>
      </c>
      <c r="B206" s="49" t="s">
        <v>311</v>
      </c>
      <c r="C206" s="49" t="s">
        <v>789</v>
      </c>
      <c r="D206" s="49">
        <v>0</v>
      </c>
      <c r="E206" s="36">
        <v>0</v>
      </c>
      <c r="F206" s="36">
        <v>0</v>
      </c>
    </row>
    <row r="207" spans="1:6" x14ac:dyDescent="0.25">
      <c r="A207" s="49">
        <v>342</v>
      </c>
      <c r="B207" s="49" t="s">
        <v>313</v>
      </c>
      <c r="C207" s="49" t="s">
        <v>789</v>
      </c>
      <c r="D207" s="49">
        <v>0</v>
      </c>
      <c r="E207" s="36">
        <v>0</v>
      </c>
      <c r="F207" s="36">
        <v>0</v>
      </c>
    </row>
    <row r="208" spans="1:6" x14ac:dyDescent="0.25">
      <c r="A208" s="49">
        <v>344</v>
      </c>
      <c r="B208" s="49" t="s">
        <v>378</v>
      </c>
      <c r="C208" s="49" t="s">
        <v>789</v>
      </c>
      <c r="D208" s="49">
        <v>0</v>
      </c>
      <c r="E208" s="36">
        <v>0</v>
      </c>
      <c r="F208" s="36">
        <v>0</v>
      </c>
    </row>
    <row r="209" spans="1:6" x14ac:dyDescent="0.25">
      <c r="A209" s="49">
        <v>345</v>
      </c>
      <c r="B209" s="49" t="s">
        <v>605</v>
      </c>
      <c r="C209" s="49" t="s">
        <v>788</v>
      </c>
      <c r="D209" s="49">
        <v>0</v>
      </c>
      <c r="E209" s="36">
        <v>0</v>
      </c>
      <c r="F209" s="36">
        <v>0</v>
      </c>
    </row>
    <row r="210" spans="1:6" x14ac:dyDescent="0.25">
      <c r="A210" s="49">
        <v>346</v>
      </c>
      <c r="B210" s="49" t="s">
        <v>380</v>
      </c>
      <c r="C210" s="49" t="s">
        <v>789</v>
      </c>
      <c r="D210" s="49">
        <v>0</v>
      </c>
      <c r="E210" s="36">
        <v>0</v>
      </c>
      <c r="F210" s="36">
        <v>0</v>
      </c>
    </row>
    <row r="211" spans="1:6" x14ac:dyDescent="0.25">
      <c r="A211" s="49">
        <v>347</v>
      </c>
      <c r="B211" s="49" t="s">
        <v>197</v>
      </c>
      <c r="C211" s="49" t="s">
        <v>789</v>
      </c>
      <c r="D211" s="49">
        <v>0</v>
      </c>
      <c r="E211" s="36">
        <v>0</v>
      </c>
      <c r="F211" s="36">
        <v>0</v>
      </c>
    </row>
    <row r="212" spans="1:6" x14ac:dyDescent="0.25">
      <c r="A212" s="49">
        <v>350</v>
      </c>
      <c r="B212" s="49" t="s">
        <v>626</v>
      </c>
      <c r="C212" s="49" t="s">
        <v>788</v>
      </c>
      <c r="D212" s="49">
        <v>0</v>
      </c>
      <c r="E212" s="36">
        <v>0</v>
      </c>
      <c r="F212" s="36">
        <v>0</v>
      </c>
    </row>
    <row r="213" spans="1:6" x14ac:dyDescent="0.25">
      <c r="A213" s="49">
        <v>351</v>
      </c>
      <c r="B213" s="49" t="s">
        <v>628</v>
      </c>
      <c r="C213" s="49" t="s">
        <v>789</v>
      </c>
      <c r="D213" s="49">
        <v>0</v>
      </c>
      <c r="E213" s="36">
        <v>0</v>
      </c>
      <c r="F213" s="36">
        <v>0</v>
      </c>
    </row>
    <row r="214" spans="1:6" x14ac:dyDescent="0.25">
      <c r="A214" s="49">
        <v>352</v>
      </c>
      <c r="B214" s="49" t="s">
        <v>619</v>
      </c>
      <c r="C214" s="49" t="s">
        <v>789</v>
      </c>
      <c r="D214" s="49">
        <v>0</v>
      </c>
      <c r="E214" s="36">
        <v>0</v>
      </c>
      <c r="F214" s="36">
        <v>0</v>
      </c>
    </row>
    <row r="215" spans="1:6" x14ac:dyDescent="0.25">
      <c r="A215" s="49">
        <v>353</v>
      </c>
      <c r="B215" s="49" t="s">
        <v>639</v>
      </c>
      <c r="C215" s="49" t="s">
        <v>789</v>
      </c>
      <c r="D215" s="49">
        <v>0</v>
      </c>
      <c r="E215" s="36">
        <v>0</v>
      </c>
      <c r="F215" s="36">
        <v>0</v>
      </c>
    </row>
    <row r="216" spans="1:6" x14ac:dyDescent="0.25">
      <c r="A216" s="49">
        <v>355</v>
      </c>
      <c r="B216" s="49" t="s">
        <v>70</v>
      </c>
      <c r="C216" s="49" t="s">
        <v>789</v>
      </c>
      <c r="D216" s="49">
        <v>0</v>
      </c>
      <c r="E216" s="36">
        <v>0</v>
      </c>
      <c r="F216" s="36">
        <v>0</v>
      </c>
    </row>
    <row r="217" spans="1:6" x14ac:dyDescent="0.25">
      <c r="A217" s="49">
        <v>357</v>
      </c>
      <c r="B217" s="49" t="s">
        <v>643</v>
      </c>
      <c r="C217" s="49" t="s">
        <v>789</v>
      </c>
      <c r="D217" s="49">
        <v>0</v>
      </c>
      <c r="E217" s="36">
        <v>0</v>
      </c>
      <c r="F217" s="36">
        <v>0</v>
      </c>
    </row>
    <row r="218" spans="1:6" x14ac:dyDescent="0.25">
      <c r="A218" s="49">
        <v>358</v>
      </c>
      <c r="B218" s="49" t="s">
        <v>645</v>
      </c>
      <c r="C218" s="49" t="s">
        <v>789</v>
      </c>
      <c r="D218" s="49">
        <v>0</v>
      </c>
      <c r="E218" s="36">
        <v>0</v>
      </c>
      <c r="F218" s="36">
        <v>0</v>
      </c>
    </row>
    <row r="219" spans="1:6" x14ac:dyDescent="0.25">
      <c r="A219" s="49">
        <v>359</v>
      </c>
      <c r="B219" s="49" t="s">
        <v>647</v>
      </c>
      <c r="C219" s="49" t="s">
        <v>789</v>
      </c>
      <c r="D219" s="49">
        <v>0</v>
      </c>
      <c r="E219" s="36">
        <v>0</v>
      </c>
      <c r="F219" s="36">
        <v>0</v>
      </c>
    </row>
    <row r="220" spans="1:6" x14ac:dyDescent="0.25">
      <c r="A220" s="49">
        <v>360</v>
      </c>
      <c r="B220" s="49" t="s">
        <v>649</v>
      </c>
      <c r="C220" s="49" t="s">
        <v>789</v>
      </c>
      <c r="D220" s="49">
        <v>0</v>
      </c>
      <c r="E220" s="36">
        <v>0</v>
      </c>
      <c r="F220" s="36">
        <v>0</v>
      </c>
    </row>
    <row r="221" spans="1:6" x14ac:dyDescent="0.25">
      <c r="A221" s="49">
        <v>362</v>
      </c>
      <c r="B221" s="49" t="s">
        <v>382</v>
      </c>
      <c r="C221" s="49" t="s">
        <v>789</v>
      </c>
      <c r="D221" s="49">
        <v>0</v>
      </c>
      <c r="E221" s="36">
        <v>0</v>
      </c>
      <c r="F221" s="36">
        <v>0</v>
      </c>
    </row>
    <row r="222" spans="1:6" x14ac:dyDescent="0.25">
      <c r="A222" s="49">
        <v>364</v>
      </c>
      <c r="B222" s="49" t="s">
        <v>406</v>
      </c>
      <c r="C222" s="49" t="s">
        <v>789</v>
      </c>
      <c r="D222" s="49">
        <v>0</v>
      </c>
      <c r="E222" s="36">
        <v>0</v>
      </c>
      <c r="F222" s="36">
        <v>0</v>
      </c>
    </row>
    <row r="223" spans="1:6" x14ac:dyDescent="0.25">
      <c r="A223" s="49">
        <v>368</v>
      </c>
      <c r="B223" s="49" t="s">
        <v>430</v>
      </c>
      <c r="C223" s="49" t="s">
        <v>789</v>
      </c>
      <c r="D223" s="49">
        <v>0</v>
      </c>
      <c r="E223" s="36">
        <v>0</v>
      </c>
      <c r="F223" s="36">
        <v>0</v>
      </c>
    </row>
    <row r="224" spans="1:6" x14ac:dyDescent="0.25">
      <c r="A224" s="49">
        <v>369</v>
      </c>
      <c r="B224" s="49" t="s">
        <v>279</v>
      </c>
      <c r="C224" s="49" t="s">
        <v>789</v>
      </c>
      <c r="D224" s="49">
        <v>0</v>
      </c>
      <c r="E224" s="36">
        <v>0</v>
      </c>
      <c r="F224" s="36">
        <v>0</v>
      </c>
    </row>
    <row r="225" spans="1:6" x14ac:dyDescent="0.25">
      <c r="A225" s="49">
        <v>371</v>
      </c>
      <c r="B225" s="49" t="s">
        <v>256</v>
      </c>
      <c r="C225" s="49" t="s">
        <v>789</v>
      </c>
      <c r="D225" s="49">
        <v>0</v>
      </c>
      <c r="E225" s="36">
        <v>0</v>
      </c>
      <c r="F225" s="36">
        <v>0</v>
      </c>
    </row>
    <row r="226" spans="1:6" x14ac:dyDescent="0.25">
      <c r="A226" s="49">
        <v>372</v>
      </c>
      <c r="B226" s="49" t="s">
        <v>607</v>
      </c>
      <c r="C226" s="49" t="s">
        <v>788</v>
      </c>
      <c r="D226" s="49">
        <v>0</v>
      </c>
      <c r="E226" s="36">
        <v>0</v>
      </c>
      <c r="F226" s="36">
        <v>0</v>
      </c>
    </row>
    <row r="227" spans="1:6" x14ac:dyDescent="0.25">
      <c r="A227" s="49">
        <v>374</v>
      </c>
      <c r="B227" s="49" t="s">
        <v>290</v>
      </c>
      <c r="C227" s="49" t="s">
        <v>789</v>
      </c>
      <c r="D227" s="49">
        <v>0</v>
      </c>
      <c r="E227" s="36">
        <v>0</v>
      </c>
      <c r="F227" s="36">
        <v>0</v>
      </c>
    </row>
    <row r="228" spans="1:6" x14ac:dyDescent="0.25">
      <c r="A228" s="49">
        <v>376</v>
      </c>
      <c r="B228" s="49" t="s">
        <v>540</v>
      </c>
      <c r="C228" s="49" t="s">
        <v>789</v>
      </c>
      <c r="D228" s="49">
        <v>0</v>
      </c>
      <c r="E228" s="36">
        <v>0</v>
      </c>
      <c r="F228" s="36">
        <v>0</v>
      </c>
    </row>
    <row r="229" spans="1:6" x14ac:dyDescent="0.25">
      <c r="A229" s="49">
        <v>377</v>
      </c>
      <c r="B229" s="49" t="s">
        <v>60</v>
      </c>
      <c r="C229" s="49" t="s">
        <v>789</v>
      </c>
      <c r="D229" s="49">
        <v>0</v>
      </c>
      <c r="E229" s="36">
        <v>0</v>
      </c>
      <c r="F229" s="36">
        <v>0</v>
      </c>
    </row>
    <row r="230" spans="1:6" x14ac:dyDescent="0.25">
      <c r="A230" s="49">
        <v>378</v>
      </c>
      <c r="B230" s="49" t="s">
        <v>548</v>
      </c>
      <c r="C230" s="49" t="s">
        <v>789</v>
      </c>
      <c r="D230" s="49">
        <v>0</v>
      </c>
      <c r="E230" s="36">
        <v>0</v>
      </c>
      <c r="F230" s="36">
        <v>0</v>
      </c>
    </row>
    <row r="231" spans="1:6" x14ac:dyDescent="0.25">
      <c r="A231" s="49">
        <v>381</v>
      </c>
      <c r="B231" s="49" t="s">
        <v>222</v>
      </c>
      <c r="C231" s="49" t="s">
        <v>789</v>
      </c>
      <c r="D231" s="49">
        <v>0</v>
      </c>
      <c r="E231" s="36">
        <v>0</v>
      </c>
      <c r="F231" s="36">
        <v>0</v>
      </c>
    </row>
    <row r="232" spans="1:6" x14ac:dyDescent="0.25">
      <c r="A232" s="49">
        <v>384</v>
      </c>
      <c r="B232" s="49" t="s">
        <v>321</v>
      </c>
      <c r="C232" s="49" t="s">
        <v>789</v>
      </c>
      <c r="D232" s="49">
        <v>0</v>
      </c>
      <c r="E232" s="36">
        <v>0</v>
      </c>
      <c r="F232" s="36">
        <v>0</v>
      </c>
    </row>
    <row r="233" spans="1:6" x14ac:dyDescent="0.25">
      <c r="A233" s="49">
        <v>385</v>
      </c>
      <c r="B233" s="49" t="s">
        <v>93</v>
      </c>
      <c r="C233" s="49" t="s">
        <v>789</v>
      </c>
      <c r="D233" s="49">
        <v>0</v>
      </c>
      <c r="E233" s="36">
        <v>0</v>
      </c>
      <c r="F233" s="36">
        <v>0</v>
      </c>
    </row>
    <row r="234" spans="1:6" x14ac:dyDescent="0.25">
      <c r="A234" s="49">
        <v>387</v>
      </c>
      <c r="B234" s="49" t="s">
        <v>682</v>
      </c>
      <c r="C234" s="49" t="s">
        <v>789</v>
      </c>
      <c r="D234" s="49">
        <v>0</v>
      </c>
      <c r="E234" s="36">
        <v>0</v>
      </c>
      <c r="F234" s="36">
        <v>0</v>
      </c>
    </row>
    <row r="235" spans="1:6" x14ac:dyDescent="0.25">
      <c r="A235" s="49">
        <v>388</v>
      </c>
      <c r="B235" s="49" t="s">
        <v>206</v>
      </c>
      <c r="C235" s="49" t="s">
        <v>789</v>
      </c>
      <c r="D235" s="49">
        <v>0</v>
      </c>
      <c r="E235" s="36">
        <v>0</v>
      </c>
      <c r="F235" s="36">
        <v>0</v>
      </c>
    </row>
    <row r="236" spans="1:6" x14ac:dyDescent="0.25">
      <c r="A236" s="49">
        <v>389</v>
      </c>
      <c r="B236" s="49" t="s">
        <v>267</v>
      </c>
      <c r="C236" s="49" t="s">
        <v>789</v>
      </c>
      <c r="D236" s="49">
        <v>0</v>
      </c>
      <c r="E236" s="36">
        <v>0</v>
      </c>
      <c r="F236" s="36">
        <v>0</v>
      </c>
    </row>
    <row r="237" spans="1:6" x14ac:dyDescent="0.25">
      <c r="A237" s="49">
        <v>390</v>
      </c>
      <c r="B237" s="49" t="s">
        <v>269</v>
      </c>
      <c r="C237" s="49" t="s">
        <v>789</v>
      </c>
      <c r="D237" s="49">
        <v>0</v>
      </c>
      <c r="E237" s="36">
        <v>0</v>
      </c>
      <c r="F237" s="36">
        <v>0</v>
      </c>
    </row>
    <row r="238" spans="1:6" x14ac:dyDescent="0.25">
      <c r="A238" s="49">
        <v>394</v>
      </c>
      <c r="B238" s="49" t="s">
        <v>95</v>
      </c>
      <c r="C238" s="49" t="s">
        <v>789</v>
      </c>
      <c r="D238" s="49">
        <v>0</v>
      </c>
      <c r="E238" s="36">
        <v>0</v>
      </c>
      <c r="F238" s="36">
        <v>0</v>
      </c>
    </row>
    <row r="239" spans="1:6" x14ac:dyDescent="0.25">
      <c r="A239" s="49">
        <v>395</v>
      </c>
      <c r="B239" s="49" t="s">
        <v>561</v>
      </c>
      <c r="C239" s="49" t="s">
        <v>789</v>
      </c>
      <c r="D239" s="49">
        <v>0</v>
      </c>
      <c r="E239" s="36">
        <v>0</v>
      </c>
      <c r="F239" s="36">
        <v>0</v>
      </c>
    </row>
    <row r="240" spans="1:6" x14ac:dyDescent="0.25">
      <c r="A240" s="49">
        <v>396</v>
      </c>
      <c r="B240" s="49" t="s">
        <v>97</v>
      </c>
      <c r="C240" s="49" t="s">
        <v>789</v>
      </c>
      <c r="D240" s="49">
        <v>0</v>
      </c>
      <c r="E240" s="36">
        <v>0</v>
      </c>
      <c r="F240" s="36">
        <v>0</v>
      </c>
    </row>
    <row r="241" spans="1:6" x14ac:dyDescent="0.25">
      <c r="A241" s="49">
        <v>401</v>
      </c>
      <c r="B241" s="49" t="s">
        <v>542</v>
      </c>
      <c r="C241" s="49" t="s">
        <v>789</v>
      </c>
      <c r="D241" s="49">
        <v>0</v>
      </c>
      <c r="E241" s="36">
        <v>0</v>
      </c>
      <c r="F241" s="36">
        <v>0</v>
      </c>
    </row>
    <row r="242" spans="1:6" x14ac:dyDescent="0.25">
      <c r="A242" s="49">
        <v>404</v>
      </c>
      <c r="B242" s="49" t="s">
        <v>111</v>
      </c>
      <c r="C242" s="49" t="s">
        <v>789</v>
      </c>
      <c r="D242" s="49">
        <v>0</v>
      </c>
      <c r="E242" s="36">
        <v>0</v>
      </c>
      <c r="F242" s="36">
        <v>0</v>
      </c>
    </row>
    <row r="243" spans="1:6" x14ac:dyDescent="0.25">
      <c r="A243" s="49">
        <v>405</v>
      </c>
      <c r="B243" s="49" t="s">
        <v>544</v>
      </c>
      <c r="C243" s="49" t="s">
        <v>789</v>
      </c>
      <c r="D243" s="49">
        <v>0</v>
      </c>
      <c r="E243" s="36">
        <v>0</v>
      </c>
      <c r="F243" s="36">
        <v>0</v>
      </c>
    </row>
    <row r="244" spans="1:6" x14ac:dyDescent="0.25">
      <c r="A244" s="49">
        <v>407</v>
      </c>
      <c r="B244" s="49" t="s">
        <v>567</v>
      </c>
      <c r="C244" s="49" t="s">
        <v>789</v>
      </c>
      <c r="D244" s="49">
        <v>0</v>
      </c>
      <c r="E244" s="36">
        <v>0</v>
      </c>
      <c r="F244" s="36">
        <v>0</v>
      </c>
    </row>
    <row r="245" spans="1:6" x14ac:dyDescent="0.25">
      <c r="A245" s="49">
        <v>408</v>
      </c>
      <c r="B245" s="49" t="s">
        <v>399</v>
      </c>
      <c r="C245" s="49" t="s">
        <v>789</v>
      </c>
      <c r="D245" s="49">
        <v>0</v>
      </c>
      <c r="E245" s="36">
        <v>0</v>
      </c>
      <c r="F245" s="36">
        <v>0</v>
      </c>
    </row>
    <row r="246" spans="1:6" x14ac:dyDescent="0.25">
      <c r="A246" s="49">
        <v>409</v>
      </c>
      <c r="B246" s="49" t="s">
        <v>62</v>
      </c>
      <c r="C246" s="49" t="s">
        <v>789</v>
      </c>
      <c r="D246" s="49">
        <v>0</v>
      </c>
      <c r="E246" s="36">
        <v>0</v>
      </c>
      <c r="F246" s="36">
        <v>0</v>
      </c>
    </row>
    <row r="247" spans="1:6" x14ac:dyDescent="0.25">
      <c r="A247" s="49">
        <v>410</v>
      </c>
      <c r="B247" s="49" t="s">
        <v>401</v>
      </c>
      <c r="C247" s="49" t="s">
        <v>789</v>
      </c>
      <c r="D247" s="49">
        <v>0</v>
      </c>
      <c r="E247" s="36">
        <v>0</v>
      </c>
      <c r="F247" s="36">
        <v>0</v>
      </c>
    </row>
    <row r="248" spans="1:6" x14ac:dyDescent="0.25">
      <c r="A248" s="49">
        <v>411</v>
      </c>
      <c r="B248" s="49" t="s">
        <v>403</v>
      </c>
      <c r="C248" s="49" t="s">
        <v>789</v>
      </c>
      <c r="D248" s="49">
        <v>0</v>
      </c>
      <c r="E248" s="36">
        <v>0</v>
      </c>
      <c r="F248" s="36">
        <v>0</v>
      </c>
    </row>
    <row r="249" spans="1:6" x14ac:dyDescent="0.25">
      <c r="A249" s="49">
        <v>412</v>
      </c>
      <c r="B249" s="49" t="s">
        <v>616</v>
      </c>
      <c r="C249" s="49" t="s">
        <v>789</v>
      </c>
      <c r="D249" s="49">
        <v>0</v>
      </c>
      <c r="E249" s="36">
        <v>0</v>
      </c>
      <c r="F249" s="36">
        <v>0</v>
      </c>
    </row>
    <row r="250" spans="1:6" x14ac:dyDescent="0.25">
      <c r="A250" s="49">
        <v>415</v>
      </c>
      <c r="B250" s="49" t="s">
        <v>82</v>
      </c>
      <c r="C250" s="49" t="s">
        <v>789</v>
      </c>
      <c r="D250" s="49">
        <v>0</v>
      </c>
      <c r="E250" s="36">
        <v>0</v>
      </c>
      <c r="F250" s="36">
        <v>0</v>
      </c>
    </row>
    <row r="251" spans="1:6" x14ac:dyDescent="0.25">
      <c r="A251" s="49">
        <v>416</v>
      </c>
      <c r="B251" s="49" t="s">
        <v>432</v>
      </c>
      <c r="C251" s="49" t="s">
        <v>789</v>
      </c>
      <c r="D251" s="49">
        <v>0</v>
      </c>
      <c r="E251" s="36">
        <v>0</v>
      </c>
      <c r="F251" s="36">
        <v>0</v>
      </c>
    </row>
    <row r="252" spans="1:6" x14ac:dyDescent="0.25">
      <c r="A252" s="49">
        <v>419</v>
      </c>
      <c r="B252" s="49" t="s">
        <v>417</v>
      </c>
      <c r="C252" s="49" t="s">
        <v>789</v>
      </c>
      <c r="D252" s="49">
        <v>0</v>
      </c>
      <c r="E252" s="36">
        <v>0</v>
      </c>
      <c r="F252" s="36">
        <v>0</v>
      </c>
    </row>
    <row r="253" spans="1:6" x14ac:dyDescent="0.25">
      <c r="A253" s="49">
        <v>421</v>
      </c>
      <c r="B253" s="49" t="s">
        <v>479</v>
      </c>
      <c r="C253" s="49" t="s">
        <v>789</v>
      </c>
      <c r="D253" s="49">
        <v>0</v>
      </c>
      <c r="E253" s="36">
        <v>0</v>
      </c>
      <c r="F253" s="36">
        <v>0</v>
      </c>
    </row>
    <row r="254" spans="1:6" x14ac:dyDescent="0.25">
      <c r="A254" s="49">
        <v>422</v>
      </c>
      <c r="B254" s="49" t="s">
        <v>343</v>
      </c>
      <c r="C254" s="49" t="s">
        <v>788</v>
      </c>
      <c r="D254" s="49">
        <v>0</v>
      </c>
      <c r="E254" s="36">
        <v>0</v>
      </c>
      <c r="F254" s="36">
        <v>0</v>
      </c>
    </row>
    <row r="255" spans="1:6" x14ac:dyDescent="0.25">
      <c r="A255" s="49">
        <v>426</v>
      </c>
      <c r="B255" s="49" t="s">
        <v>537</v>
      </c>
      <c r="C255" s="49" t="s">
        <v>789</v>
      </c>
      <c r="D255" s="49">
        <v>0</v>
      </c>
      <c r="E255" s="36">
        <v>0</v>
      </c>
      <c r="F255" s="36">
        <v>0</v>
      </c>
    </row>
    <row r="256" spans="1:6" x14ac:dyDescent="0.25">
      <c r="A256" s="49">
        <v>429</v>
      </c>
      <c r="B256" s="49" t="s">
        <v>187</v>
      </c>
      <c r="C256" s="49" t="s">
        <v>789</v>
      </c>
      <c r="D256" s="49">
        <v>0</v>
      </c>
      <c r="E256" s="36">
        <v>0</v>
      </c>
      <c r="F256" s="36">
        <v>0</v>
      </c>
    </row>
    <row r="257" spans="1:6" x14ac:dyDescent="0.25">
      <c r="A257" s="49">
        <v>432</v>
      </c>
      <c r="B257" s="49" t="s">
        <v>208</v>
      </c>
      <c r="C257" s="49" t="s">
        <v>789</v>
      </c>
      <c r="D257" s="49">
        <v>0</v>
      </c>
      <c r="E257" s="36">
        <v>0</v>
      </c>
      <c r="F257" s="36">
        <v>0</v>
      </c>
    </row>
    <row r="258" spans="1:6" x14ac:dyDescent="0.25">
      <c r="A258" s="49">
        <v>436</v>
      </c>
      <c r="B258" s="49" t="s">
        <v>440</v>
      </c>
      <c r="C258" s="49" t="s">
        <v>789</v>
      </c>
      <c r="D258" s="49">
        <v>0</v>
      </c>
      <c r="E258" s="36">
        <v>0</v>
      </c>
      <c r="F258" s="36">
        <v>0</v>
      </c>
    </row>
    <row r="259" spans="1:6" x14ac:dyDescent="0.25">
      <c r="A259" s="49">
        <v>437</v>
      </c>
      <c r="B259" s="49" t="s">
        <v>609</v>
      </c>
      <c r="C259" s="49" t="s">
        <v>788</v>
      </c>
      <c r="D259" s="49">
        <v>0</v>
      </c>
      <c r="E259" s="36">
        <v>0</v>
      </c>
      <c r="F259" s="36">
        <v>0</v>
      </c>
    </row>
    <row r="260" spans="1:6" x14ac:dyDescent="0.25">
      <c r="A260" s="49">
        <v>438</v>
      </c>
      <c r="B260" s="49" t="s">
        <v>516</v>
      </c>
      <c r="C260" s="49" t="s">
        <v>789</v>
      </c>
      <c r="D260" s="49">
        <v>0</v>
      </c>
      <c r="E260" s="36">
        <v>0</v>
      </c>
      <c r="F260" s="36">
        <v>0</v>
      </c>
    </row>
    <row r="261" spans="1:6" x14ac:dyDescent="0.25">
      <c r="A261" s="49">
        <v>444</v>
      </c>
      <c r="B261" s="49" t="s">
        <v>546</v>
      </c>
      <c r="C261" s="49" t="s">
        <v>789</v>
      </c>
      <c r="D261" s="49">
        <v>0</v>
      </c>
      <c r="E261" s="36">
        <v>0</v>
      </c>
      <c r="F261" s="36">
        <v>0</v>
      </c>
    </row>
    <row r="262" spans="1:6" x14ac:dyDescent="0.25">
      <c r="A262" s="49">
        <v>446</v>
      </c>
      <c r="B262" s="49" t="s">
        <v>444</v>
      </c>
      <c r="C262" s="49" t="s">
        <v>789</v>
      </c>
      <c r="D262" s="49">
        <v>0</v>
      </c>
      <c r="E262" s="36">
        <v>0</v>
      </c>
      <c r="F262" s="36">
        <v>0</v>
      </c>
    </row>
    <row r="263" spans="1:6" x14ac:dyDescent="0.25">
      <c r="A263" s="49">
        <v>447</v>
      </c>
      <c r="B263" s="49" t="s">
        <v>446</v>
      </c>
      <c r="C263" s="49" t="s">
        <v>789</v>
      </c>
      <c r="D263" s="49">
        <v>0</v>
      </c>
      <c r="E263" s="36">
        <v>0</v>
      </c>
      <c r="F263" s="36">
        <v>0</v>
      </c>
    </row>
    <row r="264" spans="1:6" x14ac:dyDescent="0.25">
      <c r="A264" s="49">
        <v>449</v>
      </c>
      <c r="B264" s="49" t="s">
        <v>363</v>
      </c>
      <c r="C264" s="49" t="s">
        <v>789</v>
      </c>
      <c r="D264" s="49">
        <v>0</v>
      </c>
      <c r="E264" s="36">
        <v>0</v>
      </c>
      <c r="F264" s="36">
        <v>0</v>
      </c>
    </row>
    <row r="265" spans="1:6" x14ac:dyDescent="0.25">
      <c r="A265" s="49">
        <v>450</v>
      </c>
      <c r="B265" s="49" t="s">
        <v>611</v>
      </c>
      <c r="C265" s="49" t="s">
        <v>789</v>
      </c>
      <c r="D265" s="49">
        <v>0</v>
      </c>
      <c r="E265" s="36">
        <v>0</v>
      </c>
      <c r="F265" s="36">
        <v>0</v>
      </c>
    </row>
    <row r="266" spans="1:6" x14ac:dyDescent="0.25">
      <c r="A266" s="49">
        <v>453</v>
      </c>
      <c r="B266" s="49" t="s">
        <v>365</v>
      </c>
      <c r="C266" s="49" t="s">
        <v>789</v>
      </c>
      <c r="D266" s="49">
        <v>0</v>
      </c>
      <c r="E266" s="36">
        <v>0</v>
      </c>
      <c r="F266" s="36">
        <v>0</v>
      </c>
    </row>
    <row r="267" spans="1:6" x14ac:dyDescent="0.25">
      <c r="A267" s="49">
        <v>454</v>
      </c>
      <c r="B267" s="49" t="s">
        <v>483</v>
      </c>
      <c r="C267" s="49" t="s">
        <v>789</v>
      </c>
      <c r="D267" s="49">
        <v>0</v>
      </c>
      <c r="E267" s="36">
        <v>0</v>
      </c>
      <c r="F267" s="36">
        <v>0</v>
      </c>
    </row>
    <row r="268" spans="1:6" x14ac:dyDescent="0.25">
      <c r="A268" s="49">
        <v>456</v>
      </c>
      <c r="B268" s="49" t="s">
        <v>485</v>
      </c>
      <c r="C268" s="49" t="s">
        <v>789</v>
      </c>
      <c r="D268" s="49">
        <v>0</v>
      </c>
      <c r="E268" s="36">
        <v>0</v>
      </c>
      <c r="F268" s="36">
        <v>0</v>
      </c>
    </row>
    <row r="269" spans="1:6" x14ac:dyDescent="0.25">
      <c r="A269" s="49">
        <v>460</v>
      </c>
      <c r="B269" s="49" t="s">
        <v>287</v>
      </c>
      <c r="C269" s="49" t="s">
        <v>789</v>
      </c>
      <c r="D269" s="49">
        <v>0</v>
      </c>
      <c r="E269" s="36">
        <v>0</v>
      </c>
      <c r="F269" s="36">
        <v>0</v>
      </c>
    </row>
    <row r="270" spans="1:6" x14ac:dyDescent="0.25">
      <c r="A270" s="49">
        <v>463</v>
      </c>
      <c r="B270" s="49" t="s">
        <v>149</v>
      </c>
      <c r="C270" s="49" t="s">
        <v>789</v>
      </c>
      <c r="D270" s="49">
        <v>0</v>
      </c>
      <c r="E270" s="36">
        <v>0</v>
      </c>
      <c r="F270" s="36">
        <v>0</v>
      </c>
    </row>
    <row r="271" spans="1:6" x14ac:dyDescent="0.25">
      <c r="A271" s="49">
        <v>464</v>
      </c>
      <c r="B271" s="49" t="s">
        <v>369</v>
      </c>
      <c r="C271" s="49" t="s">
        <v>789</v>
      </c>
      <c r="D271" s="49">
        <v>0</v>
      </c>
      <c r="E271" s="36">
        <v>0</v>
      </c>
      <c r="F271" s="36">
        <v>0</v>
      </c>
    </row>
    <row r="272" spans="1:6" x14ac:dyDescent="0.25">
      <c r="A272" s="49">
        <v>466</v>
      </c>
      <c r="B272" s="49" t="s">
        <v>577</v>
      </c>
      <c r="C272" s="49" t="s">
        <v>789</v>
      </c>
      <c r="D272" s="49">
        <v>0</v>
      </c>
      <c r="E272" s="36">
        <v>0</v>
      </c>
      <c r="F272" s="36">
        <v>0</v>
      </c>
    </row>
    <row r="273" spans="1:18" x14ac:dyDescent="0.25">
      <c r="A273" s="49">
        <v>467</v>
      </c>
      <c r="B273" s="49" t="s">
        <v>679</v>
      </c>
      <c r="C273" s="49" t="s">
        <v>789</v>
      </c>
      <c r="D273" s="49">
        <v>0</v>
      </c>
      <c r="E273" s="36">
        <v>0</v>
      </c>
      <c r="F273" s="36">
        <v>0</v>
      </c>
    </row>
    <row r="274" spans="1:18" x14ac:dyDescent="0.25">
      <c r="A274" s="49">
        <v>468</v>
      </c>
      <c r="B274" s="49" t="s">
        <v>357</v>
      </c>
      <c r="C274" s="49" t="s">
        <v>789</v>
      </c>
      <c r="D274" s="49">
        <v>0</v>
      </c>
      <c r="E274" s="36">
        <v>0</v>
      </c>
      <c r="F274" s="36">
        <v>0</v>
      </c>
    </row>
    <row r="275" spans="1:18" x14ac:dyDescent="0.25">
      <c r="A275" s="49">
        <v>470</v>
      </c>
      <c r="B275" s="49" t="s">
        <v>153</v>
      </c>
      <c r="C275" s="49" t="s">
        <v>789</v>
      </c>
      <c r="D275" s="49">
        <v>0</v>
      </c>
      <c r="E275" s="36">
        <v>0</v>
      </c>
      <c r="F275" s="36">
        <v>0</v>
      </c>
    </row>
    <row r="276" spans="1:18" x14ac:dyDescent="0.25">
      <c r="A276" s="49">
        <v>471</v>
      </c>
      <c r="B276" s="49" t="s">
        <v>155</v>
      </c>
      <c r="C276" s="49" t="s">
        <v>789</v>
      </c>
      <c r="D276" s="49">
        <v>0</v>
      </c>
      <c r="E276" s="36">
        <v>0</v>
      </c>
      <c r="F276" s="36">
        <v>0</v>
      </c>
    </row>
    <row r="277" spans="1:18" x14ac:dyDescent="0.25">
      <c r="A277" s="49">
        <v>473</v>
      </c>
      <c r="B277" s="49" t="s">
        <v>176</v>
      </c>
      <c r="C277" s="49" t="s">
        <v>789</v>
      </c>
      <c r="D277" s="49">
        <v>0</v>
      </c>
      <c r="E277" s="36">
        <v>0</v>
      </c>
      <c r="F277" s="36">
        <v>0</v>
      </c>
    </row>
    <row r="278" spans="1:18" x14ac:dyDescent="0.25">
      <c r="A278" s="49">
        <v>474</v>
      </c>
      <c r="B278" s="49" t="s">
        <v>345</v>
      </c>
      <c r="C278" s="49" t="s">
        <v>789</v>
      </c>
      <c r="D278" s="49">
        <v>0</v>
      </c>
      <c r="E278" s="36">
        <v>0</v>
      </c>
      <c r="F278" s="36">
        <v>0</v>
      </c>
    </row>
    <row r="279" spans="1:18" x14ac:dyDescent="0.25">
      <c r="A279" s="49">
        <v>476</v>
      </c>
      <c r="B279" s="49" t="s">
        <v>258</v>
      </c>
      <c r="C279" s="49" t="s">
        <v>789</v>
      </c>
      <c r="D279" s="49">
        <v>0</v>
      </c>
      <c r="E279" s="36">
        <v>0</v>
      </c>
      <c r="F279" s="36">
        <v>0</v>
      </c>
    </row>
    <row r="280" spans="1:18" x14ac:dyDescent="0.25">
      <c r="A280" s="49">
        <v>479</v>
      </c>
      <c r="B280" s="49" t="s">
        <v>57</v>
      </c>
      <c r="C280" s="49" t="s">
        <v>789</v>
      </c>
      <c r="D280" s="49">
        <v>0</v>
      </c>
      <c r="E280" s="36">
        <v>0</v>
      </c>
      <c r="F280" s="36">
        <v>0</v>
      </c>
      <c r="R280" s="32"/>
    </row>
    <row r="281" spans="1:18" x14ac:dyDescent="0.25">
      <c r="A281" s="49">
        <v>480</v>
      </c>
      <c r="B281" s="49" t="s">
        <v>600</v>
      </c>
      <c r="C281" s="49" t="s">
        <v>789</v>
      </c>
      <c r="D281" s="49">
        <v>0</v>
      </c>
      <c r="E281" s="36">
        <v>0</v>
      </c>
      <c r="F281" s="36">
        <v>0</v>
      </c>
    </row>
    <row r="282" spans="1:18" x14ac:dyDescent="0.25">
      <c r="A282" s="49">
        <v>481</v>
      </c>
      <c r="B282" s="49" t="s">
        <v>178</v>
      </c>
      <c r="C282" s="49" t="s">
        <v>789</v>
      </c>
      <c r="D282" s="49">
        <v>0</v>
      </c>
      <c r="E282" s="36">
        <v>0</v>
      </c>
      <c r="F282" s="36">
        <v>0</v>
      </c>
    </row>
    <row r="283" spans="1:18" x14ac:dyDescent="0.25">
      <c r="A283" s="49">
        <v>482</v>
      </c>
      <c r="B283" s="49" t="s">
        <v>359</v>
      </c>
      <c r="C283" s="49" t="s">
        <v>789</v>
      </c>
      <c r="D283" s="49">
        <v>0</v>
      </c>
      <c r="E283" s="36">
        <v>0</v>
      </c>
      <c r="F283" s="36">
        <v>0</v>
      </c>
    </row>
    <row r="284" spans="1:18" x14ac:dyDescent="0.25">
      <c r="A284" s="49">
        <v>487</v>
      </c>
      <c r="B284" s="49" t="s">
        <v>180</v>
      </c>
      <c r="C284" s="49" t="s">
        <v>789</v>
      </c>
      <c r="D284" s="49">
        <v>0</v>
      </c>
      <c r="E284" s="36">
        <v>0</v>
      </c>
      <c r="F284" s="36">
        <v>0</v>
      </c>
    </row>
    <row r="285" spans="1:18" x14ac:dyDescent="0.25">
      <c r="A285" s="49">
        <v>489</v>
      </c>
      <c r="B285" s="49" t="s">
        <v>210</v>
      </c>
      <c r="C285" s="49" t="s">
        <v>789</v>
      </c>
      <c r="D285" s="49">
        <v>0</v>
      </c>
      <c r="E285" s="36">
        <v>0</v>
      </c>
      <c r="F285" s="36">
        <v>0</v>
      </c>
    </row>
    <row r="286" spans="1:18" x14ac:dyDescent="0.25">
      <c r="A286" s="49">
        <v>493</v>
      </c>
      <c r="B286" s="49" t="s">
        <v>113</v>
      </c>
      <c r="C286" s="49" t="s">
        <v>789</v>
      </c>
      <c r="D286" s="49">
        <v>0</v>
      </c>
      <c r="E286" s="36">
        <v>0</v>
      </c>
      <c r="F286" s="36">
        <v>0</v>
      </c>
    </row>
    <row r="287" spans="1:18" x14ac:dyDescent="0.25">
      <c r="A287" s="49">
        <v>494</v>
      </c>
      <c r="B287" s="49" t="s">
        <v>271</v>
      </c>
      <c r="C287" s="49" t="s">
        <v>789</v>
      </c>
      <c r="D287" s="49">
        <v>0</v>
      </c>
      <c r="E287" s="36">
        <v>0</v>
      </c>
      <c r="F287" s="36">
        <v>0</v>
      </c>
    </row>
    <row r="288" spans="1:18" x14ac:dyDescent="0.25">
      <c r="A288" s="49">
        <v>496</v>
      </c>
      <c r="B288" s="49" t="s">
        <v>496</v>
      </c>
      <c r="C288" s="49" t="s">
        <v>789</v>
      </c>
      <c r="D288" s="49">
        <v>0</v>
      </c>
      <c r="E288" s="36">
        <v>0</v>
      </c>
      <c r="F288" s="36">
        <v>0</v>
      </c>
    </row>
    <row r="289" spans="1:6" x14ac:dyDescent="0.25">
      <c r="A289" s="49">
        <v>497</v>
      </c>
      <c r="B289" s="49" t="s">
        <v>194</v>
      </c>
      <c r="C289" s="49" t="s">
        <v>789</v>
      </c>
      <c r="D289" s="49">
        <v>0</v>
      </c>
      <c r="E289" s="36">
        <v>0</v>
      </c>
      <c r="F289" s="36">
        <v>0</v>
      </c>
    </row>
    <row r="290" spans="1:6" x14ac:dyDescent="0.25">
      <c r="A290" s="49">
        <v>498</v>
      </c>
      <c r="B290" s="49" t="s">
        <v>410</v>
      </c>
      <c r="C290" s="49" t="s">
        <v>789</v>
      </c>
      <c r="D290" s="49">
        <v>0</v>
      </c>
      <c r="E290" s="36">
        <v>0</v>
      </c>
      <c r="F290" s="36">
        <v>0</v>
      </c>
    </row>
    <row r="291" spans="1:6" x14ac:dyDescent="0.25">
      <c r="A291" s="49">
        <v>501</v>
      </c>
      <c r="B291" s="49" t="s">
        <v>613</v>
      </c>
      <c r="C291" s="49" t="s">
        <v>788</v>
      </c>
      <c r="D291" s="49">
        <v>0</v>
      </c>
      <c r="E291" s="36">
        <v>0</v>
      </c>
      <c r="F291" s="36">
        <v>0</v>
      </c>
    </row>
    <row r="292" spans="1:6" x14ac:dyDescent="0.25">
      <c r="A292" s="49">
        <v>502</v>
      </c>
      <c r="B292" s="49" t="s">
        <v>199</v>
      </c>
      <c r="C292" s="49" t="s">
        <v>789</v>
      </c>
      <c r="D292" s="49">
        <v>0</v>
      </c>
      <c r="E292" s="36">
        <v>0</v>
      </c>
      <c r="F292" s="36">
        <v>0</v>
      </c>
    </row>
    <row r="293" spans="1:6" x14ac:dyDescent="0.25">
      <c r="A293" s="49">
        <v>504</v>
      </c>
      <c r="B293" s="49" t="s">
        <v>350</v>
      </c>
      <c r="C293" s="49" t="s">
        <v>789</v>
      </c>
      <c r="D293" s="49">
        <v>0</v>
      </c>
      <c r="E293" s="36">
        <v>0</v>
      </c>
      <c r="F293" s="36">
        <v>0</v>
      </c>
    </row>
    <row r="294" spans="1:6" x14ac:dyDescent="0.25">
      <c r="A294" s="49">
        <v>507</v>
      </c>
      <c r="B294" s="49" t="s">
        <v>292</v>
      </c>
      <c r="C294" s="49" t="s">
        <v>789</v>
      </c>
      <c r="D294" s="49">
        <v>0</v>
      </c>
      <c r="E294" s="36">
        <v>0</v>
      </c>
      <c r="F294" s="36">
        <v>0</v>
      </c>
    </row>
    <row r="295" spans="1:6" x14ac:dyDescent="0.25">
      <c r="A295" s="49">
        <v>508</v>
      </c>
      <c r="B295" s="49" t="s">
        <v>117</v>
      </c>
      <c r="C295" s="49" t="s">
        <v>789</v>
      </c>
      <c r="D295" s="49">
        <v>0</v>
      </c>
      <c r="E295" s="36">
        <v>0</v>
      </c>
      <c r="F295" s="36">
        <v>0</v>
      </c>
    </row>
    <row r="296" spans="1:6" x14ac:dyDescent="0.25">
      <c r="A296" s="49">
        <v>509</v>
      </c>
      <c r="B296" s="49" t="s">
        <v>651</v>
      </c>
      <c r="C296" s="49" t="s">
        <v>789</v>
      </c>
      <c r="D296" s="49">
        <v>0</v>
      </c>
      <c r="E296" s="36">
        <v>0</v>
      </c>
      <c r="F296" s="36">
        <v>0</v>
      </c>
    </row>
    <row r="297" spans="1:6" x14ac:dyDescent="0.25">
      <c r="A297" s="49">
        <v>511</v>
      </c>
      <c r="B297" s="49" t="s">
        <v>276</v>
      </c>
      <c r="C297" s="49" t="s">
        <v>788</v>
      </c>
      <c r="D297" s="49">
        <v>0</v>
      </c>
      <c r="E297" s="36">
        <v>0</v>
      </c>
      <c r="F297" s="36">
        <v>0</v>
      </c>
    </row>
  </sheetData>
  <sheetProtection algorithmName="SHA-512" hashValue="0nPdu03QGa8Q78ncGLFGa4ewl+5p3tmNYEzYaksJA5hudYcb1dX2Jstd52FjzQAP8XOksKjYpEVAnb/cVE89YA==" saltValue="qLjZ4zKwKx8N8JCqKn7cNQ==" spinCount="100000" sheet="1" objects="1" scenarios="1"/>
  <sortState ref="A112:Z295">
    <sortCondition ref="A112:A29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06D2C-59EA-4080-B23C-9E5794DF2727}">
  <sheetPr>
    <tabColor rgb="FF005587"/>
  </sheetPr>
  <dimension ref="A1:C27"/>
  <sheetViews>
    <sheetView workbookViewId="0"/>
  </sheetViews>
  <sheetFormatPr defaultRowHeight="15" x14ac:dyDescent="0.25"/>
  <cols>
    <col min="1" max="1" width="55.85546875" customWidth="1"/>
  </cols>
  <sheetData>
    <row r="1" spans="1:3" x14ac:dyDescent="0.25">
      <c r="A1" s="44" t="s">
        <v>771</v>
      </c>
      <c r="C1" s="101" t="s">
        <v>1228</v>
      </c>
    </row>
    <row r="2" spans="1:3" x14ac:dyDescent="0.25">
      <c r="A2" t="s">
        <v>739</v>
      </c>
      <c r="C2" t="s">
        <v>1212</v>
      </c>
    </row>
    <row r="3" spans="1:3" x14ac:dyDescent="0.25">
      <c r="A3" t="s">
        <v>751</v>
      </c>
      <c r="C3" t="s">
        <v>1213</v>
      </c>
    </row>
    <row r="4" spans="1:3" x14ac:dyDescent="0.25">
      <c r="A4" t="s">
        <v>750</v>
      </c>
      <c r="C4" t="s">
        <v>1217</v>
      </c>
    </row>
    <row r="5" spans="1:3" x14ac:dyDescent="0.25">
      <c r="A5" t="s">
        <v>749</v>
      </c>
      <c r="C5" t="s">
        <v>1217</v>
      </c>
    </row>
    <row r="6" spans="1:3" x14ac:dyDescent="0.25">
      <c r="A6" t="s">
        <v>748</v>
      </c>
      <c r="C6" t="s">
        <v>1217</v>
      </c>
    </row>
    <row r="7" spans="1:3" x14ac:dyDescent="0.25">
      <c r="A7" t="s">
        <v>746</v>
      </c>
      <c r="C7" t="s">
        <v>1216</v>
      </c>
    </row>
    <row r="8" spans="1:3" x14ac:dyDescent="0.25">
      <c r="A8" t="s">
        <v>747</v>
      </c>
      <c r="C8" t="s">
        <v>1219</v>
      </c>
    </row>
    <row r="9" spans="1:3" x14ac:dyDescent="0.25">
      <c r="A9" t="s">
        <v>745</v>
      </c>
      <c r="C9" t="s">
        <v>1229</v>
      </c>
    </row>
    <row r="10" spans="1:3" x14ac:dyDescent="0.25">
      <c r="A10" t="s">
        <v>744</v>
      </c>
      <c r="C10" t="s">
        <v>1229</v>
      </c>
    </row>
    <row r="11" spans="1:3" x14ac:dyDescent="0.25">
      <c r="A11" t="s">
        <v>1230</v>
      </c>
      <c r="C11" t="s">
        <v>1231</v>
      </c>
    </row>
    <row r="12" spans="1:3" x14ac:dyDescent="0.25">
      <c r="A12" t="s">
        <v>743</v>
      </c>
      <c r="C12" t="s">
        <v>1229</v>
      </c>
    </row>
    <row r="13" spans="1:3" x14ac:dyDescent="0.25">
      <c r="A13" t="s">
        <v>742</v>
      </c>
      <c r="C13" t="s">
        <v>1229</v>
      </c>
    </row>
    <row r="14" spans="1:3" x14ac:dyDescent="0.25">
      <c r="A14" t="s">
        <v>740</v>
      </c>
      <c r="C14" t="s">
        <v>699</v>
      </c>
    </row>
    <row r="15" spans="1:3" x14ac:dyDescent="0.25">
      <c r="A15" t="s">
        <v>741</v>
      </c>
    </row>
    <row r="17" spans="1:1" x14ac:dyDescent="0.25">
      <c r="A17" s="44" t="s">
        <v>1243</v>
      </c>
    </row>
    <row r="18" spans="1:1" x14ac:dyDescent="0.25">
      <c r="A18" t="s">
        <v>1212</v>
      </c>
    </row>
    <row r="19" spans="1:1" x14ac:dyDescent="0.25">
      <c r="A19" t="s">
        <v>1213</v>
      </c>
    </row>
    <row r="20" spans="1:1" x14ac:dyDescent="0.25">
      <c r="A20" t="s">
        <v>1214</v>
      </c>
    </row>
    <row r="21" spans="1:1" x14ac:dyDescent="0.25">
      <c r="A21" t="s">
        <v>1215</v>
      </c>
    </row>
    <row r="22" spans="1:1" x14ac:dyDescent="0.25">
      <c r="A22" t="s">
        <v>1216</v>
      </c>
    </row>
    <row r="23" spans="1:1" x14ac:dyDescent="0.25">
      <c r="A23" t="s">
        <v>1217</v>
      </c>
    </row>
    <row r="24" spans="1:1" x14ac:dyDescent="0.25">
      <c r="A24" t="s">
        <v>1218</v>
      </c>
    </row>
    <row r="25" spans="1:1" x14ac:dyDescent="0.25">
      <c r="A25" t="s">
        <v>1219</v>
      </c>
    </row>
    <row r="26" spans="1:1" x14ac:dyDescent="0.25">
      <c r="A26" t="s">
        <v>1225</v>
      </c>
    </row>
    <row r="27" spans="1:1" x14ac:dyDescent="0.25">
      <c r="A27" t="s">
        <v>1220</v>
      </c>
    </row>
  </sheetData>
  <sheetProtection algorithmName="SHA-512" hashValue="VZHRHSR/kXzH2Sk3c4JoKyZ/f0E6d5EjExaWrcWGM+X13u2Q0L/bYcWg0gEfN7o2y4b4OoYlQSw3VvD+rv7CvA==" saltValue="GCX1Qzy5ETF6ewII2wgi7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576FF-0C5C-445A-9EB7-1B4475823F4D}">
  <sheetPr>
    <tabColor rgb="FF83DACB"/>
    <pageSetUpPr fitToPage="1"/>
  </sheetPr>
  <dimension ref="A1:X91"/>
  <sheetViews>
    <sheetView showGridLines="0" zoomScale="85" zoomScaleNormal="85" zoomScaleSheetLayoutView="80" workbookViewId="0">
      <selection activeCell="B7" sqref="B7"/>
    </sheetView>
  </sheetViews>
  <sheetFormatPr defaultColWidth="9.140625" defaultRowHeight="15" x14ac:dyDescent="0.2"/>
  <cols>
    <col min="1" max="1" width="93.140625" style="69" customWidth="1"/>
    <col min="2" max="2" width="72.7109375" style="69" customWidth="1"/>
    <col min="3" max="3" width="61.7109375" style="69" customWidth="1"/>
    <col min="4" max="9" width="12.7109375" style="69" customWidth="1"/>
    <col min="10" max="23" width="12.7109375" style="54" customWidth="1"/>
    <col min="24" max="27" width="10.85546875" style="54" customWidth="1"/>
    <col min="28" max="16384" width="9.140625" style="54"/>
  </cols>
  <sheetData>
    <row r="1" spans="1:24" ht="18" customHeight="1" x14ac:dyDescent="0.25">
      <c r="A1" s="154" t="s">
        <v>1284</v>
      </c>
      <c r="B1" s="154"/>
      <c r="C1" s="154"/>
      <c r="D1" s="54"/>
      <c r="E1" s="54"/>
      <c r="F1" s="54"/>
      <c r="G1" s="54"/>
      <c r="H1" s="54"/>
      <c r="I1" s="54"/>
    </row>
    <row r="2" spans="1:24" ht="15.75" x14ac:dyDescent="0.2">
      <c r="A2" s="66" t="s">
        <v>1233</v>
      </c>
      <c r="B2" s="17" t="str">
        <f>_xlfn.IFS('Instructions and Summary'!B7="Yes", (IFERROR(INDEX('Table 1 - District Names'!$B$3:$B$293,MATCH('Instructions and Summary'!B9, 'Table 1 - District Names'!$C$3:$C$293,0)),"")),'Instructions and Summary'!B7="No", 'Instructions and Summary'!B8,'Instructions and Summary'!B7="", " ")</f>
        <v xml:space="preserve"> </v>
      </c>
      <c r="C2" s="17"/>
      <c r="D2" s="54"/>
      <c r="E2" s="269"/>
      <c r="F2" s="269"/>
      <c r="G2" s="269"/>
      <c r="H2" s="269"/>
      <c r="I2" s="269"/>
      <c r="J2" s="269"/>
      <c r="K2" s="269"/>
      <c r="L2" s="269"/>
      <c r="M2" s="269"/>
      <c r="N2" s="269"/>
      <c r="O2" s="269"/>
      <c r="P2" s="269"/>
      <c r="Q2" s="269"/>
      <c r="R2" s="269"/>
    </row>
    <row r="3" spans="1:24" ht="22.15" customHeight="1" x14ac:dyDescent="0.2">
      <c r="A3" s="155" t="s">
        <v>704</v>
      </c>
      <c r="B3" s="156"/>
      <c r="C3" s="156"/>
      <c r="D3" s="54"/>
      <c r="E3" s="269"/>
      <c r="F3" s="269"/>
      <c r="G3" s="269"/>
      <c r="H3" s="269"/>
      <c r="I3" s="269"/>
      <c r="J3" s="269"/>
      <c r="K3" s="269"/>
      <c r="L3" s="269"/>
      <c r="M3" s="269"/>
      <c r="N3" s="269"/>
      <c r="O3" s="269"/>
      <c r="P3" s="269"/>
      <c r="Q3" s="269"/>
      <c r="R3" s="269"/>
    </row>
    <row r="4" spans="1:24" ht="121.9" customHeight="1" x14ac:dyDescent="0.2">
      <c r="A4" s="157" t="s">
        <v>1308</v>
      </c>
      <c r="B4" s="158"/>
      <c r="C4" s="158"/>
      <c r="D4" s="54"/>
      <c r="E4" s="270"/>
      <c r="F4" s="270"/>
      <c r="G4" s="270"/>
      <c r="H4" s="270"/>
      <c r="I4" s="270"/>
      <c r="J4" s="270"/>
      <c r="K4" s="270"/>
      <c r="L4" s="270"/>
      <c r="M4" s="270"/>
      <c r="N4" s="270"/>
      <c r="O4" s="270"/>
      <c r="P4" s="270"/>
      <c r="Q4" s="270"/>
      <c r="R4" s="269"/>
    </row>
    <row r="5" spans="1:24" ht="17.45" customHeight="1" x14ac:dyDescent="0.2">
      <c r="A5" s="159" t="s">
        <v>1306</v>
      </c>
      <c r="B5" s="159"/>
      <c r="C5" s="159"/>
      <c r="D5" s="67"/>
      <c r="E5" s="271"/>
      <c r="F5" s="67"/>
      <c r="G5" s="67"/>
      <c r="H5" s="67"/>
      <c r="I5" s="67"/>
      <c r="J5" s="67"/>
      <c r="K5" s="67"/>
      <c r="L5" s="67"/>
      <c r="M5" s="269"/>
      <c r="N5" s="269"/>
      <c r="O5" s="269"/>
      <c r="P5" s="269"/>
      <c r="Q5" s="269"/>
      <c r="R5" s="269"/>
    </row>
    <row r="6" spans="1:24" ht="40.15" customHeight="1" x14ac:dyDescent="0.25">
      <c r="A6" s="237" t="s">
        <v>6</v>
      </c>
      <c r="B6" s="237" t="s">
        <v>1297</v>
      </c>
      <c r="H6" s="68"/>
      <c r="I6" s="68"/>
      <c r="K6" s="272"/>
      <c r="L6" s="273"/>
      <c r="M6" s="273"/>
      <c r="N6" s="273"/>
      <c r="O6" s="273"/>
      <c r="P6" s="273"/>
      <c r="Q6" s="273"/>
      <c r="R6" s="273"/>
      <c r="S6" s="273"/>
      <c r="T6" s="273"/>
      <c r="U6" s="269"/>
      <c r="V6" s="269"/>
      <c r="W6" s="269"/>
      <c r="X6" s="269"/>
    </row>
    <row r="7" spans="1:24" ht="15.75" customHeight="1" x14ac:dyDescent="0.2">
      <c r="A7" s="77" t="s">
        <v>1314</v>
      </c>
      <c r="B7" s="10"/>
      <c r="H7" s="70"/>
      <c r="I7" s="54"/>
      <c r="K7" s="274"/>
      <c r="L7" s="269"/>
      <c r="M7" s="269"/>
      <c r="N7" s="269"/>
      <c r="O7" s="269"/>
      <c r="P7" s="269"/>
      <c r="Q7" s="269"/>
      <c r="R7" s="269"/>
      <c r="S7" s="269"/>
      <c r="T7" s="269"/>
      <c r="U7" s="269"/>
      <c r="V7" s="269"/>
      <c r="W7" s="269"/>
      <c r="X7" s="269"/>
    </row>
    <row r="8" spans="1:24" x14ac:dyDescent="0.2">
      <c r="A8" s="182" t="s">
        <v>2</v>
      </c>
      <c r="B8" s="10"/>
      <c r="C8" s="275" t="str">
        <f>IF(B8&gt;B7, "This should be less than or equal to the total number of 4-year-old Preschool-Aged At-Risk students enrolled.","")</f>
        <v/>
      </c>
      <c r="H8" s="70"/>
      <c r="I8" s="54"/>
      <c r="L8" s="269"/>
      <c r="M8" s="269"/>
      <c r="N8" s="269"/>
      <c r="O8" s="269"/>
      <c r="P8" s="269"/>
      <c r="Q8" s="269"/>
      <c r="R8" s="269"/>
      <c r="S8" s="269"/>
      <c r="T8" s="269"/>
      <c r="U8" s="269"/>
      <c r="V8" s="269"/>
      <c r="W8" s="269"/>
      <c r="X8" s="269"/>
    </row>
    <row r="9" spans="1:24" ht="15.75" x14ac:dyDescent="0.2">
      <c r="A9" s="77" t="s">
        <v>4</v>
      </c>
      <c r="B9" s="10"/>
      <c r="H9" s="70"/>
      <c r="I9" s="54"/>
      <c r="K9" s="274"/>
      <c r="L9" s="269"/>
      <c r="M9" s="269"/>
      <c r="N9" s="269"/>
      <c r="O9" s="269"/>
      <c r="P9" s="269"/>
      <c r="Q9" s="269"/>
      <c r="R9" s="269"/>
      <c r="S9" s="269"/>
      <c r="T9" s="269"/>
      <c r="U9" s="269"/>
      <c r="V9" s="269"/>
      <c r="W9" s="269"/>
      <c r="X9" s="269"/>
    </row>
    <row r="10" spans="1:24" x14ac:dyDescent="0.2">
      <c r="A10" s="182" t="s">
        <v>2</v>
      </c>
      <c r="B10" s="10"/>
      <c r="C10" s="275" t="str">
        <f>IF(B10&gt;B9, "This should be less than or equal to the total number of preschoolers with IEPs enrolled.","")</f>
        <v/>
      </c>
      <c r="E10" s="70"/>
      <c r="F10" s="70"/>
      <c r="G10" s="70"/>
      <c r="H10" s="70"/>
      <c r="I10" s="262"/>
      <c r="L10" s="269"/>
      <c r="M10" s="269"/>
      <c r="N10" s="269"/>
      <c r="O10" s="269"/>
      <c r="P10" s="269"/>
      <c r="Q10" s="269"/>
      <c r="R10" s="269"/>
      <c r="S10" s="269"/>
      <c r="T10" s="269"/>
      <c r="U10" s="269"/>
      <c r="V10" s="269"/>
      <c r="W10" s="269"/>
      <c r="X10" s="269"/>
    </row>
    <row r="11" spans="1:24" ht="15.75" x14ac:dyDescent="0.2">
      <c r="A11" s="77" t="s">
        <v>5</v>
      </c>
      <c r="B11" s="10"/>
      <c r="E11" s="70"/>
      <c r="F11" s="70"/>
      <c r="G11" s="70"/>
      <c r="H11" s="70"/>
      <c r="I11" s="262"/>
      <c r="K11" s="274"/>
    </row>
    <row r="12" spans="1:24" ht="57" x14ac:dyDescent="0.2">
      <c r="A12" s="181" t="s">
        <v>1259</v>
      </c>
      <c r="B12" s="11">
        <f>B7+B9+B11</f>
        <v>0</v>
      </c>
      <c r="C12" s="81"/>
      <c r="D12" s="81"/>
      <c r="E12" s="160"/>
      <c r="F12" s="160"/>
      <c r="G12" s="160"/>
      <c r="H12" s="160"/>
      <c r="I12" s="262"/>
      <c r="K12" s="274"/>
    </row>
    <row r="13" spans="1:24" ht="34.15" customHeight="1" x14ac:dyDescent="0.25">
      <c r="A13" s="238" t="s">
        <v>1257</v>
      </c>
      <c r="B13" s="237" t="s">
        <v>1302</v>
      </c>
      <c r="E13" s="164"/>
      <c r="F13" s="164"/>
      <c r="G13" s="164"/>
      <c r="H13" s="262"/>
      <c r="I13" s="164"/>
      <c r="J13" s="71"/>
      <c r="K13" s="274"/>
    </row>
    <row r="14" spans="1:24" ht="18.75" x14ac:dyDescent="0.25">
      <c r="A14" s="77" t="s">
        <v>1260</v>
      </c>
      <c r="B14" s="12">
        <f>B7*0.5*BASE2122</f>
        <v>0</v>
      </c>
      <c r="C14" s="54"/>
      <c r="D14" s="68"/>
      <c r="E14" s="164"/>
      <c r="F14" s="164"/>
      <c r="G14" s="164"/>
      <c r="H14" s="164"/>
      <c r="I14" s="262"/>
      <c r="J14" s="71"/>
      <c r="K14" s="274"/>
    </row>
    <row r="15" spans="1:24" ht="18.75" x14ac:dyDescent="0.2">
      <c r="A15" s="77" t="s">
        <v>1261</v>
      </c>
      <c r="B15" s="12">
        <f>B9*0.5*BASE2122</f>
        <v>0</v>
      </c>
      <c r="C15" s="54"/>
      <c r="D15" s="68"/>
      <c r="E15" s="164"/>
      <c r="F15" s="164"/>
      <c r="G15" s="164"/>
      <c r="H15" s="164"/>
      <c r="I15" s="262"/>
      <c r="K15" s="274"/>
    </row>
    <row r="16" spans="1:24" ht="31.9" customHeight="1" x14ac:dyDescent="0.2">
      <c r="A16" s="183" t="s">
        <v>1262</v>
      </c>
      <c r="B16" s="276"/>
      <c r="C16" s="165"/>
      <c r="D16" s="165"/>
      <c r="E16" s="165"/>
      <c r="F16" s="165"/>
      <c r="G16" s="165"/>
      <c r="H16" s="165"/>
      <c r="I16" s="165"/>
      <c r="K16" s="274"/>
    </row>
    <row r="17" spans="1:23" ht="18" customHeight="1" x14ac:dyDescent="0.2">
      <c r="A17" s="96" t="s">
        <v>757</v>
      </c>
      <c r="B17" s="11">
        <f>B8+B10</f>
        <v>0</v>
      </c>
      <c r="C17" s="54"/>
      <c r="D17" s="166"/>
      <c r="E17" s="163"/>
      <c r="F17" s="163"/>
      <c r="G17" s="163"/>
      <c r="H17" s="262"/>
      <c r="I17" s="262"/>
      <c r="K17" s="274"/>
    </row>
    <row r="18" spans="1:23" ht="18" customHeight="1" x14ac:dyDescent="0.2">
      <c r="A18" s="96" t="s">
        <v>1237</v>
      </c>
      <c r="B18" s="12">
        <f>B17*0.484*BASE2122</f>
        <v>0</v>
      </c>
      <c r="C18" s="168"/>
      <c r="D18" s="166"/>
      <c r="E18" s="163"/>
      <c r="F18" s="163"/>
      <c r="G18" s="163"/>
      <c r="H18" s="262"/>
      <c r="I18" s="262"/>
      <c r="K18" s="274"/>
    </row>
    <row r="19" spans="1:23" ht="57" customHeight="1" x14ac:dyDescent="0.2">
      <c r="A19" s="255" t="s">
        <v>758</v>
      </c>
      <c r="B19" s="161"/>
      <c r="C19" s="168"/>
      <c r="D19" s="166"/>
      <c r="E19" s="163"/>
      <c r="F19" s="163"/>
      <c r="G19" s="163"/>
      <c r="H19" s="262"/>
      <c r="I19" s="262"/>
      <c r="K19" s="274"/>
    </row>
    <row r="20" spans="1:23" s="72" customFormat="1" ht="32.25" customHeight="1" x14ac:dyDescent="0.25">
      <c r="A20" s="237" t="s">
        <v>1298</v>
      </c>
      <c r="B20" s="237" t="s">
        <v>1311</v>
      </c>
      <c r="C20" s="237" t="s">
        <v>1310</v>
      </c>
      <c r="D20" s="74"/>
      <c r="E20" s="73"/>
      <c r="F20" s="73"/>
      <c r="G20" s="73"/>
      <c r="H20" s="73"/>
      <c r="I20" s="73"/>
      <c r="K20" s="272"/>
    </row>
    <row r="21" spans="1:23" ht="31.5" customHeight="1" x14ac:dyDescent="0.2">
      <c r="A21" s="184" t="s">
        <v>8</v>
      </c>
      <c r="B21" s="13"/>
      <c r="C21" s="14">
        <f>B21*CATAID2122</f>
        <v>0</v>
      </c>
      <c r="D21" s="169"/>
      <c r="E21" s="169"/>
      <c r="F21" s="169"/>
      <c r="G21" s="169"/>
      <c r="H21" s="54"/>
      <c r="I21" s="54"/>
      <c r="K21" s="277"/>
    </row>
    <row r="22" spans="1:23" ht="31.5" customHeight="1" x14ac:dyDescent="0.2">
      <c r="A22" s="184" t="s">
        <v>9</v>
      </c>
      <c r="B22" s="13"/>
      <c r="C22" s="14">
        <f>B22*0.4*CATAID2122</f>
        <v>0</v>
      </c>
      <c r="D22" s="169"/>
      <c r="E22" s="169"/>
      <c r="F22" s="169"/>
      <c r="G22" s="169"/>
      <c r="H22" s="54"/>
      <c r="I22" s="54"/>
      <c r="K22" s="277"/>
    </row>
    <row r="23" spans="1:23" x14ac:dyDescent="0.2">
      <c r="A23" s="93" t="s">
        <v>1238</v>
      </c>
      <c r="B23" s="13"/>
      <c r="C23" s="14">
        <f>B23*CATAID2122</f>
        <v>0</v>
      </c>
      <c r="H23" s="54"/>
      <c r="I23" s="54"/>
      <c r="K23" s="277"/>
    </row>
    <row r="24" spans="1:23" s="72" customFormat="1" x14ac:dyDescent="0.2">
      <c r="A24" s="257" t="s">
        <v>767</v>
      </c>
      <c r="B24" s="170"/>
      <c r="C24" s="69"/>
      <c r="D24" s="69"/>
      <c r="E24" s="69"/>
      <c r="I24" s="278"/>
      <c r="J24" s="54"/>
      <c r="K24" s="54"/>
      <c r="L24" s="54"/>
      <c r="M24" s="54"/>
      <c r="N24" s="54"/>
      <c r="O24" s="54"/>
      <c r="P24" s="54"/>
      <c r="Q24" s="54"/>
      <c r="R24" s="54"/>
      <c r="S24" s="54"/>
      <c r="T24" s="54"/>
      <c r="U24" s="54"/>
    </row>
    <row r="25" spans="1:23" s="72" customFormat="1" x14ac:dyDescent="0.2">
      <c r="A25" s="258" t="s">
        <v>768</v>
      </c>
      <c r="B25" s="170"/>
      <c r="C25" s="69"/>
      <c r="E25" s="73"/>
      <c r="F25" s="73"/>
      <c r="G25" s="73"/>
      <c r="H25" s="73"/>
      <c r="I25" s="73"/>
      <c r="K25" s="278"/>
    </row>
    <row r="26" spans="1:23" s="72" customFormat="1" ht="28.9" customHeight="1" x14ac:dyDescent="0.25">
      <c r="A26" s="237" t="s">
        <v>1196</v>
      </c>
      <c r="B26" s="237" t="s">
        <v>1302</v>
      </c>
      <c r="C26" s="73"/>
      <c r="D26" s="74"/>
      <c r="E26" s="73"/>
      <c r="F26" s="73"/>
      <c r="G26" s="73"/>
      <c r="H26" s="73"/>
      <c r="I26" s="73"/>
      <c r="K26" s="272"/>
    </row>
    <row r="27" spans="1:23" s="76" customFormat="1" ht="15.75" customHeight="1" x14ac:dyDescent="0.2">
      <c r="A27" s="95" t="s">
        <v>706</v>
      </c>
      <c r="B27" s="19"/>
      <c r="C27" s="170"/>
      <c r="D27" s="170"/>
      <c r="E27" s="170"/>
      <c r="F27" s="170"/>
      <c r="G27" s="170"/>
      <c r="H27" s="170"/>
      <c r="J27" s="75"/>
      <c r="K27" s="279"/>
      <c r="L27" s="72"/>
      <c r="M27" s="72"/>
      <c r="N27" s="72"/>
      <c r="O27" s="72"/>
      <c r="P27" s="72"/>
      <c r="Q27" s="72"/>
      <c r="R27" s="72"/>
      <c r="S27" s="72"/>
      <c r="T27" s="72"/>
      <c r="U27" s="72"/>
      <c r="V27" s="72"/>
      <c r="W27" s="72"/>
    </row>
    <row r="28" spans="1:23" s="76" customFormat="1" ht="15.75" customHeight="1" x14ac:dyDescent="0.2">
      <c r="A28" s="93" t="s">
        <v>707</v>
      </c>
      <c r="B28" s="19"/>
      <c r="C28" s="69"/>
      <c r="D28" s="69"/>
      <c r="E28" s="69"/>
      <c r="F28" s="69"/>
      <c r="G28" s="69"/>
      <c r="H28" s="69"/>
      <c r="K28" s="280"/>
    </row>
    <row r="29" spans="1:23" s="76" customFormat="1" ht="15.75" customHeight="1" x14ac:dyDescent="0.2">
      <c r="A29" s="93" t="s">
        <v>760</v>
      </c>
      <c r="B29" s="19"/>
      <c r="C29" s="69"/>
      <c r="D29" s="69"/>
      <c r="E29" s="69"/>
      <c r="F29" s="69"/>
      <c r="G29" s="69"/>
      <c r="H29" s="69"/>
      <c r="K29" s="277"/>
    </row>
    <row r="30" spans="1:23" s="76" customFormat="1" ht="15.75" customHeight="1" x14ac:dyDescent="0.2">
      <c r="A30" s="93" t="s">
        <v>1253</v>
      </c>
      <c r="B30" s="19"/>
      <c r="C30" s="69"/>
      <c r="D30" s="69"/>
      <c r="E30" s="69"/>
      <c r="F30" s="69"/>
      <c r="G30" s="69"/>
      <c r="H30" s="69"/>
      <c r="K30" s="277"/>
    </row>
    <row r="31" spans="1:23" s="76" customFormat="1" ht="15.75" customHeight="1" x14ac:dyDescent="0.2">
      <c r="A31" s="95" t="s">
        <v>708</v>
      </c>
      <c r="B31" s="19"/>
      <c r="C31" s="170"/>
      <c r="D31" s="170"/>
      <c r="E31" s="170"/>
      <c r="F31" s="170"/>
      <c r="G31" s="170"/>
      <c r="H31" s="170"/>
      <c r="J31" s="75"/>
      <c r="K31" s="279"/>
    </row>
    <row r="32" spans="1:23" s="76" customFormat="1" ht="15.75" customHeight="1" x14ac:dyDescent="0.2">
      <c r="A32" s="97" t="s">
        <v>1249</v>
      </c>
      <c r="B32" s="19"/>
      <c r="C32" s="167"/>
      <c r="D32" s="167"/>
      <c r="E32" s="167"/>
      <c r="F32" s="167"/>
      <c r="G32" s="167"/>
      <c r="H32" s="167"/>
      <c r="K32" s="277"/>
    </row>
    <row r="33" spans="1:11" s="76" customFormat="1" ht="15.75" customHeight="1" x14ac:dyDescent="0.2">
      <c r="A33" s="93" t="s">
        <v>709</v>
      </c>
      <c r="B33" s="19"/>
      <c r="C33" s="69"/>
      <c r="D33" s="69"/>
      <c r="E33" s="69"/>
      <c r="F33" s="69"/>
      <c r="G33" s="69"/>
      <c r="H33" s="69"/>
      <c r="K33" s="277"/>
    </row>
    <row r="34" spans="1:11" s="76" customFormat="1" ht="15.75" customHeight="1" x14ac:dyDescent="0.2">
      <c r="A34" s="93" t="s">
        <v>710</v>
      </c>
      <c r="B34" s="19"/>
      <c r="C34" s="69"/>
      <c r="D34" s="69"/>
      <c r="E34" s="69"/>
      <c r="F34" s="69"/>
      <c r="G34" s="69"/>
      <c r="H34" s="69"/>
      <c r="K34" s="277"/>
    </row>
    <row r="35" spans="1:11" s="76" customFormat="1" ht="15.75" customHeight="1" x14ac:dyDescent="0.2">
      <c r="A35" s="93" t="s">
        <v>711</v>
      </c>
      <c r="B35" s="19"/>
      <c r="C35" s="69"/>
      <c r="D35" s="69"/>
      <c r="E35" s="69"/>
      <c r="F35" s="69"/>
      <c r="G35" s="69"/>
      <c r="H35" s="69"/>
      <c r="K35" s="277"/>
    </row>
    <row r="36" spans="1:11" s="76" customFormat="1" ht="15.75" customHeight="1" x14ac:dyDescent="0.2">
      <c r="A36" s="93" t="s">
        <v>712</v>
      </c>
      <c r="B36" s="19"/>
      <c r="C36" s="69"/>
      <c r="D36" s="69"/>
      <c r="E36" s="69"/>
      <c r="F36" s="69"/>
      <c r="G36" s="69"/>
      <c r="H36" s="69"/>
      <c r="K36" s="277"/>
    </row>
    <row r="37" spans="1:11" s="76" customFormat="1" ht="15.75" customHeight="1" x14ac:dyDescent="0.2">
      <c r="A37" s="93" t="s">
        <v>713</v>
      </c>
      <c r="B37" s="19"/>
      <c r="C37" s="69"/>
      <c r="D37" s="69"/>
      <c r="E37" s="69"/>
      <c r="F37" s="69"/>
      <c r="G37" s="69"/>
      <c r="H37" s="69"/>
      <c r="K37" s="277"/>
    </row>
    <row r="38" spans="1:11" s="76" customFormat="1" ht="15.75" customHeight="1" x14ac:dyDescent="0.2">
      <c r="A38" s="93" t="s">
        <v>705</v>
      </c>
      <c r="B38" s="19"/>
      <c r="C38" s="69"/>
      <c r="D38" s="69"/>
      <c r="E38" s="69"/>
      <c r="F38" s="69"/>
      <c r="G38" s="69"/>
      <c r="H38" s="69"/>
      <c r="K38" s="277"/>
    </row>
    <row r="39" spans="1:11" s="76" customFormat="1" ht="15.75" customHeight="1" x14ac:dyDescent="0.2">
      <c r="A39" s="93" t="s">
        <v>714</v>
      </c>
      <c r="B39" s="19"/>
      <c r="C39" s="69"/>
      <c r="D39" s="69"/>
      <c r="E39" s="69"/>
      <c r="F39" s="69"/>
      <c r="G39" s="69"/>
      <c r="H39" s="69"/>
      <c r="K39" s="277"/>
    </row>
    <row r="40" spans="1:11" s="76" customFormat="1" ht="15.75" customHeight="1" x14ac:dyDescent="0.2">
      <c r="A40" s="93" t="s">
        <v>1227</v>
      </c>
      <c r="B40" s="19"/>
      <c r="C40" s="93"/>
      <c r="D40" s="93"/>
      <c r="E40" s="93"/>
      <c r="F40" s="93"/>
      <c r="G40" s="93"/>
      <c r="K40" s="277"/>
    </row>
    <row r="41" spans="1:11" s="72" customFormat="1" ht="18" x14ac:dyDescent="0.2">
      <c r="A41" s="93" t="s">
        <v>770</v>
      </c>
      <c r="B41" s="14" t="str">
        <f>IFERROR(INDEX('Table 6 - KPP Grant Awards'!A3:F295,MATCH('Instructions and Summary'!B9,'Table 6 - KPP Grant Awards'!A3:A295,0),4),"")</f>
        <v/>
      </c>
      <c r="C41" s="69"/>
      <c r="D41" s="69"/>
      <c r="E41" s="69"/>
      <c r="F41" s="69"/>
      <c r="G41" s="69"/>
      <c r="H41" s="70"/>
      <c r="K41" s="278"/>
    </row>
    <row r="42" spans="1:11" s="72" customFormat="1" ht="18" x14ac:dyDescent="0.2">
      <c r="A42" s="93" t="s">
        <v>769</v>
      </c>
      <c r="B42" s="14" t="str">
        <f>IFERROR(INDEX('Table 6 - KPP Grant Awards'!A3:F295,MATCH('Instructions and Summary'!B9,'Table 6 - KPP Grant Awards'!A3:A295,0),5),"")</f>
        <v/>
      </c>
      <c r="C42" s="69"/>
      <c r="D42" s="69"/>
      <c r="E42" s="69"/>
      <c r="F42" s="69"/>
      <c r="G42" s="69"/>
      <c r="H42" s="70"/>
      <c r="K42" s="278"/>
    </row>
    <row r="43" spans="1:11" s="72" customFormat="1" ht="15.75" x14ac:dyDescent="0.2">
      <c r="A43" s="68" t="s">
        <v>774</v>
      </c>
      <c r="B43" s="256">
        <f>SUM(B14:B15,B18,C21:C23,B27:B42)</f>
        <v>0</v>
      </c>
      <c r="C43" s="69"/>
      <c r="D43" s="69"/>
      <c r="E43" s="69"/>
      <c r="F43" s="69"/>
      <c r="G43" s="69"/>
      <c r="H43" s="70"/>
    </row>
    <row r="44" spans="1:11" s="72" customFormat="1" ht="45.6" customHeight="1" x14ac:dyDescent="0.2">
      <c r="A44" s="161" t="s">
        <v>775</v>
      </c>
      <c r="B44" s="161"/>
      <c r="C44" s="161"/>
      <c r="D44" s="161"/>
      <c r="E44" s="161"/>
      <c r="F44" s="161"/>
      <c r="G44" s="161"/>
      <c r="H44" s="161"/>
      <c r="I44" s="161"/>
    </row>
    <row r="45" spans="1:11" ht="18" customHeight="1" x14ac:dyDescent="0.25">
      <c r="A45" s="159" t="s">
        <v>1307</v>
      </c>
      <c r="B45" s="159"/>
      <c r="C45" s="281"/>
      <c r="D45" s="76"/>
      <c r="E45" s="76"/>
      <c r="F45" s="76"/>
      <c r="G45" s="76"/>
      <c r="H45" s="76"/>
      <c r="I45" s="54"/>
    </row>
    <row r="46" spans="1:11" ht="24" customHeight="1" x14ac:dyDescent="0.25">
      <c r="A46" s="237" t="s">
        <v>7</v>
      </c>
      <c r="B46" s="260" t="s">
        <v>1297</v>
      </c>
      <c r="C46" s="282"/>
      <c r="D46" s="54"/>
      <c r="E46" s="54"/>
      <c r="F46" s="54"/>
      <c r="G46" s="54"/>
      <c r="H46" s="54"/>
      <c r="I46" s="54"/>
    </row>
    <row r="47" spans="1:11" ht="15.75" x14ac:dyDescent="0.25">
      <c r="A47" s="77" t="s">
        <v>1314</v>
      </c>
      <c r="B47" s="10"/>
      <c r="C47" s="282"/>
      <c r="D47" s="54"/>
      <c r="E47" s="54"/>
      <c r="F47" s="54"/>
      <c r="G47" s="54"/>
      <c r="H47" s="54"/>
      <c r="I47" s="54"/>
    </row>
    <row r="48" spans="1:11" x14ac:dyDescent="0.2">
      <c r="A48" s="93" t="s">
        <v>2</v>
      </c>
      <c r="B48" s="10"/>
      <c r="D48" s="54"/>
      <c r="E48" s="54"/>
      <c r="F48" s="54"/>
      <c r="G48" s="54"/>
      <c r="H48" s="54"/>
      <c r="I48" s="54"/>
    </row>
    <row r="49" spans="1:9" ht="15.75" x14ac:dyDescent="0.2">
      <c r="A49" s="77" t="s">
        <v>4</v>
      </c>
      <c r="B49" s="10"/>
      <c r="D49" s="54"/>
      <c r="E49" s="54"/>
      <c r="F49" s="54"/>
      <c r="G49" s="54"/>
      <c r="H49" s="54"/>
      <c r="I49" s="54"/>
    </row>
    <row r="50" spans="1:9" x14ac:dyDescent="0.2">
      <c r="A50" s="93" t="s">
        <v>2</v>
      </c>
      <c r="B50" s="10"/>
      <c r="D50" s="54"/>
      <c r="E50" s="54"/>
      <c r="F50" s="54"/>
      <c r="G50" s="54"/>
      <c r="H50" s="54"/>
      <c r="I50" s="54"/>
    </row>
    <row r="51" spans="1:9" ht="15.75" x14ac:dyDescent="0.2">
      <c r="A51" s="77" t="s">
        <v>5</v>
      </c>
      <c r="B51" s="10"/>
      <c r="D51" s="54"/>
      <c r="E51" s="54"/>
      <c r="F51" s="54"/>
      <c r="G51" s="54"/>
      <c r="H51" s="54"/>
      <c r="I51" s="54"/>
    </row>
    <row r="52" spans="1:9" ht="57" x14ac:dyDescent="0.2">
      <c r="A52" s="181" t="s">
        <v>1263</v>
      </c>
      <c r="B52" s="11">
        <f>B47+B49+B51</f>
        <v>0</v>
      </c>
      <c r="D52" s="54"/>
      <c r="E52" s="54"/>
      <c r="F52" s="54"/>
      <c r="G52" s="54"/>
      <c r="H52" s="54"/>
      <c r="I52" s="54"/>
    </row>
    <row r="53" spans="1:9" ht="31.5" x14ac:dyDescent="0.2">
      <c r="A53" s="238" t="s">
        <v>1258</v>
      </c>
      <c r="B53" s="261" t="s">
        <v>1302</v>
      </c>
      <c r="C53" s="164"/>
      <c r="D53" s="54"/>
      <c r="E53" s="54"/>
      <c r="F53" s="54"/>
      <c r="G53" s="54"/>
      <c r="H53" s="54"/>
      <c r="I53" s="54"/>
    </row>
    <row r="54" spans="1:9" ht="18.75" x14ac:dyDescent="0.2">
      <c r="A54" s="77" t="s">
        <v>1264</v>
      </c>
      <c r="B54" s="12">
        <f>B47*0.5*BASE2223</f>
        <v>0</v>
      </c>
      <c r="C54" s="54"/>
      <c r="D54" s="54"/>
      <c r="E54" s="54"/>
      <c r="F54" s="54"/>
      <c r="G54" s="54"/>
      <c r="H54" s="54"/>
      <c r="I54" s="54"/>
    </row>
    <row r="55" spans="1:9" ht="18.75" x14ac:dyDescent="0.2">
      <c r="A55" s="96" t="s">
        <v>1265</v>
      </c>
      <c r="B55" s="12">
        <f>B49*0.5*BASE2223</f>
        <v>0</v>
      </c>
      <c r="C55" s="54"/>
      <c r="D55" s="54"/>
      <c r="E55" s="54"/>
      <c r="F55" s="54"/>
      <c r="G55" s="54"/>
      <c r="H55" s="54"/>
      <c r="I55" s="54"/>
    </row>
    <row r="56" spans="1:9" ht="18.75" x14ac:dyDescent="0.2">
      <c r="A56" s="96" t="s">
        <v>1268</v>
      </c>
      <c r="B56" s="11">
        <f>B48+B50</f>
        <v>0</v>
      </c>
      <c r="C56" s="54"/>
      <c r="D56" s="54"/>
      <c r="E56" s="54"/>
      <c r="F56" s="54"/>
      <c r="G56" s="54"/>
      <c r="H56" s="54"/>
      <c r="I56" s="54"/>
    </row>
    <row r="57" spans="1:9" ht="15.75" x14ac:dyDescent="0.2">
      <c r="A57" s="185" t="s">
        <v>1267</v>
      </c>
      <c r="B57" s="12">
        <f>B56*0.484*BASE2223</f>
        <v>0</v>
      </c>
      <c r="C57" s="54"/>
      <c r="D57" s="54"/>
      <c r="E57" s="54"/>
      <c r="F57" s="54"/>
      <c r="G57" s="54"/>
      <c r="H57" s="54"/>
      <c r="I57" s="54"/>
    </row>
    <row r="58" spans="1:9" ht="31.5" customHeight="1" x14ac:dyDescent="0.2">
      <c r="A58" s="183" t="s">
        <v>1266</v>
      </c>
      <c r="B58" s="78"/>
      <c r="C58" s="78"/>
      <c r="D58" s="54"/>
      <c r="E58" s="54"/>
      <c r="F58" s="54"/>
      <c r="G58" s="54"/>
      <c r="H58" s="54"/>
      <c r="I58" s="54"/>
    </row>
    <row r="59" spans="1:9" s="171" customFormat="1" ht="51" x14ac:dyDescent="0.25">
      <c r="A59" s="186" t="s">
        <v>1269</v>
      </c>
      <c r="B59" s="186"/>
    </row>
    <row r="60" spans="1:9" s="171" customFormat="1" ht="31.5" customHeight="1" x14ac:dyDescent="0.25">
      <c r="A60" s="239" t="s">
        <v>1300</v>
      </c>
      <c r="B60" s="239" t="s">
        <v>1312</v>
      </c>
    </row>
    <row r="61" spans="1:9" ht="132" customHeight="1" x14ac:dyDescent="0.2">
      <c r="A61" s="96" t="s">
        <v>1239</v>
      </c>
      <c r="B61" s="289"/>
      <c r="C61" s="171"/>
      <c r="D61" s="54"/>
      <c r="E61" s="54"/>
      <c r="F61" s="54"/>
      <c r="G61" s="54"/>
      <c r="H61" s="54"/>
      <c r="I61" s="54"/>
    </row>
    <row r="62" spans="1:9" s="72" customFormat="1" ht="29.25" customHeight="1" x14ac:dyDescent="0.2">
      <c r="A62" s="240" t="s">
        <v>1299</v>
      </c>
      <c r="B62" s="239" t="s">
        <v>1311</v>
      </c>
      <c r="C62" s="260" t="s">
        <v>1310</v>
      </c>
      <c r="D62" s="74"/>
      <c r="E62" s="73"/>
    </row>
    <row r="63" spans="1:9" ht="31.5" customHeight="1" x14ac:dyDescent="0.2">
      <c r="A63" s="184" t="s">
        <v>8</v>
      </c>
      <c r="B63" s="13"/>
      <c r="C63" s="14">
        <f>B63*CATAID2223</f>
        <v>0</v>
      </c>
      <c r="F63" s="54"/>
      <c r="G63" s="54"/>
      <c r="H63" s="54"/>
      <c r="I63" s="54"/>
    </row>
    <row r="64" spans="1:9" ht="31.5" customHeight="1" x14ac:dyDescent="0.2">
      <c r="A64" s="184" t="s">
        <v>9</v>
      </c>
      <c r="B64" s="13"/>
      <c r="C64" s="14">
        <f>B64*0.4*CATAID2223</f>
        <v>0</v>
      </c>
      <c r="F64" s="54"/>
      <c r="G64" s="54"/>
      <c r="H64" s="54"/>
      <c r="I64" s="54"/>
    </row>
    <row r="65" spans="1:23" ht="31.5" customHeight="1" x14ac:dyDescent="0.2">
      <c r="A65" s="184" t="s">
        <v>759</v>
      </c>
      <c r="B65" s="13"/>
      <c r="C65" s="14">
        <f>B65*CATAID2223</f>
        <v>0</v>
      </c>
      <c r="F65" s="54"/>
      <c r="G65" s="54"/>
      <c r="H65" s="54"/>
      <c r="I65" s="54"/>
    </row>
    <row r="66" spans="1:23" x14ac:dyDescent="0.2">
      <c r="A66" s="79" t="s">
        <v>772</v>
      </c>
      <c r="B66" s="54"/>
      <c r="C66" s="162"/>
      <c r="D66" s="162"/>
      <c r="E66" s="162"/>
      <c r="F66" s="54"/>
      <c r="G66" s="54"/>
      <c r="H66" s="54"/>
      <c r="I66" s="54"/>
    </row>
    <row r="67" spans="1:23" ht="30" customHeight="1" x14ac:dyDescent="0.2">
      <c r="A67" s="283" t="s">
        <v>1301</v>
      </c>
      <c r="B67" s="239" t="s">
        <v>1312</v>
      </c>
      <c r="C67" s="171"/>
      <c r="D67" s="162"/>
      <c r="E67" s="162"/>
      <c r="F67" s="54"/>
      <c r="G67" s="54"/>
      <c r="H67" s="54"/>
      <c r="I67" s="54"/>
    </row>
    <row r="68" spans="1:23" ht="178.5" customHeight="1" x14ac:dyDescent="0.2">
      <c r="A68" s="96" t="s">
        <v>1240</v>
      </c>
      <c r="B68" s="289"/>
      <c r="C68" s="171"/>
      <c r="D68" s="54"/>
      <c r="E68" s="54"/>
      <c r="F68" s="54"/>
      <c r="G68" s="54"/>
      <c r="H68" s="54"/>
      <c r="I68" s="54"/>
    </row>
    <row r="69" spans="1:23" s="72" customFormat="1" ht="37.5" customHeight="1" x14ac:dyDescent="0.25">
      <c r="A69" s="237" t="s">
        <v>1196</v>
      </c>
      <c r="B69" s="284" t="s">
        <v>1302</v>
      </c>
      <c r="C69" s="285" t="s">
        <v>766</v>
      </c>
      <c r="D69" s="74"/>
      <c r="E69" s="73"/>
      <c r="F69" s="73"/>
      <c r="G69" s="73"/>
      <c r="H69" s="73"/>
      <c r="I69" s="73"/>
      <c r="L69" s="54"/>
      <c r="M69" s="54"/>
      <c r="N69" s="54"/>
      <c r="O69" s="54"/>
      <c r="P69" s="54"/>
      <c r="Q69" s="54"/>
      <c r="R69" s="54"/>
      <c r="S69" s="54"/>
      <c r="T69" s="54"/>
      <c r="U69" s="54"/>
      <c r="V69" s="54"/>
      <c r="W69" s="54"/>
    </row>
    <row r="70" spans="1:23" s="76" customFormat="1" ht="31.9" customHeight="1" x14ac:dyDescent="0.2">
      <c r="A70" s="95" t="s">
        <v>706</v>
      </c>
      <c r="B70" s="18"/>
      <c r="C70" s="85"/>
      <c r="D70" s="95"/>
      <c r="E70" s="95"/>
      <c r="F70" s="95"/>
      <c r="G70" s="95"/>
      <c r="J70" s="75"/>
      <c r="L70" s="72"/>
      <c r="M70" s="72"/>
      <c r="N70" s="72"/>
      <c r="O70" s="72"/>
      <c r="P70" s="72"/>
      <c r="Q70" s="72"/>
      <c r="R70" s="72"/>
      <c r="S70" s="72"/>
      <c r="T70" s="72"/>
      <c r="U70" s="72"/>
      <c r="V70" s="72"/>
      <c r="W70" s="72"/>
    </row>
    <row r="71" spans="1:23" s="76" customFormat="1" ht="31.9" customHeight="1" x14ac:dyDescent="0.2">
      <c r="A71" s="93" t="s">
        <v>707</v>
      </c>
      <c r="B71" s="18"/>
      <c r="C71" s="85"/>
      <c r="D71" s="93"/>
      <c r="E71" s="93"/>
      <c r="F71" s="93"/>
      <c r="G71" s="93"/>
    </row>
    <row r="72" spans="1:23" s="76" customFormat="1" ht="31.9" customHeight="1" x14ac:dyDescent="0.2">
      <c r="A72" s="93" t="s">
        <v>760</v>
      </c>
      <c r="B72" s="18"/>
      <c r="C72" s="85"/>
      <c r="D72" s="93"/>
      <c r="E72" s="93"/>
      <c r="F72" s="93"/>
      <c r="G72" s="93"/>
    </row>
    <row r="73" spans="1:23" s="76" customFormat="1" ht="31.9" customHeight="1" x14ac:dyDescent="0.2">
      <c r="A73" s="93" t="s">
        <v>1253</v>
      </c>
      <c r="B73" s="18"/>
      <c r="C73" s="85"/>
      <c r="D73" s="93"/>
      <c r="E73" s="93"/>
      <c r="F73" s="93"/>
      <c r="G73" s="93"/>
    </row>
    <row r="74" spans="1:23" s="76" customFormat="1" ht="31.9" customHeight="1" x14ac:dyDescent="0.2">
      <c r="A74" s="95" t="s">
        <v>708</v>
      </c>
      <c r="B74" s="18"/>
      <c r="C74" s="85"/>
      <c r="D74" s="95"/>
      <c r="E74" s="95"/>
      <c r="F74" s="95"/>
      <c r="G74" s="95"/>
      <c r="J74" s="75"/>
    </row>
    <row r="75" spans="1:23" s="76" customFormat="1" ht="31.9" customHeight="1" x14ac:dyDescent="0.2">
      <c r="A75" s="93" t="s">
        <v>1249</v>
      </c>
      <c r="B75" s="18"/>
      <c r="C75" s="85"/>
      <c r="D75" s="93"/>
      <c r="E75" s="93"/>
      <c r="F75" s="93"/>
      <c r="G75" s="93"/>
    </row>
    <row r="76" spans="1:23" s="76" customFormat="1" ht="31.9" customHeight="1" x14ac:dyDescent="0.2">
      <c r="A76" s="93" t="s">
        <v>709</v>
      </c>
      <c r="B76" s="18"/>
      <c r="C76" s="85"/>
      <c r="D76" s="93"/>
      <c r="E76" s="93"/>
      <c r="F76" s="93"/>
      <c r="G76" s="93"/>
    </row>
    <row r="77" spans="1:23" s="76" customFormat="1" ht="31.9" customHeight="1" x14ac:dyDescent="0.2">
      <c r="A77" s="93" t="s">
        <v>710</v>
      </c>
      <c r="B77" s="18"/>
      <c r="C77" s="85"/>
      <c r="D77" s="93"/>
      <c r="E77" s="93"/>
      <c r="F77" s="93"/>
      <c r="G77" s="93"/>
    </row>
    <row r="78" spans="1:23" s="76" customFormat="1" ht="31.9" customHeight="1" x14ac:dyDescent="0.2">
      <c r="A78" s="93" t="s">
        <v>711</v>
      </c>
      <c r="B78" s="18"/>
      <c r="C78" s="85"/>
      <c r="D78" s="93"/>
      <c r="E78" s="93"/>
      <c r="F78" s="93"/>
      <c r="G78" s="93"/>
    </row>
    <row r="79" spans="1:23" s="76" customFormat="1" ht="31.9" customHeight="1" x14ac:dyDescent="0.2">
      <c r="A79" s="93" t="s">
        <v>712</v>
      </c>
      <c r="B79" s="18"/>
      <c r="C79" s="85"/>
      <c r="D79" s="93"/>
      <c r="E79" s="93"/>
      <c r="F79" s="93"/>
      <c r="G79" s="93"/>
    </row>
    <row r="80" spans="1:23" s="76" customFormat="1" ht="31.9" customHeight="1" x14ac:dyDescent="0.2">
      <c r="A80" s="93" t="s">
        <v>713</v>
      </c>
      <c r="B80" s="18"/>
      <c r="C80" s="85"/>
      <c r="D80" s="93"/>
      <c r="E80" s="93"/>
      <c r="F80" s="93"/>
      <c r="G80" s="93"/>
    </row>
    <row r="81" spans="1:11" s="76" customFormat="1" ht="31.9" customHeight="1" x14ac:dyDescent="0.2">
      <c r="A81" s="93" t="s">
        <v>714</v>
      </c>
      <c r="B81" s="18"/>
      <c r="C81" s="85"/>
      <c r="D81" s="93"/>
      <c r="E81" s="93"/>
      <c r="F81" s="93"/>
      <c r="G81" s="93"/>
    </row>
    <row r="82" spans="1:11" s="76" customFormat="1" ht="31.9" customHeight="1" x14ac:dyDescent="0.2">
      <c r="A82" s="93" t="s">
        <v>1227</v>
      </c>
      <c r="B82" s="18"/>
      <c r="C82" s="85"/>
      <c r="D82" s="93"/>
      <c r="E82" s="93"/>
      <c r="F82" s="93"/>
      <c r="G82" s="93"/>
    </row>
    <row r="83" spans="1:11" s="80" customFormat="1" ht="52.9" customHeight="1" x14ac:dyDescent="0.2">
      <c r="A83" s="96" t="s">
        <v>1270</v>
      </c>
      <c r="B83" s="18"/>
      <c r="C83" s="171"/>
      <c r="D83" s="97"/>
      <c r="E83" s="97"/>
      <c r="F83" s="97"/>
      <c r="G83" s="97"/>
      <c r="H83" s="97"/>
      <c r="I83" s="82"/>
    </row>
    <row r="84" spans="1:11" ht="37.9" customHeight="1" x14ac:dyDescent="0.2">
      <c r="A84" s="187" t="s">
        <v>773</v>
      </c>
      <c r="B84" s="180">
        <f>SUM(B54:B55,B57,C63:C65,B70:B83)</f>
        <v>0</v>
      </c>
      <c r="C84" s="171"/>
      <c r="H84" s="70"/>
      <c r="I84" s="54"/>
    </row>
    <row r="85" spans="1:11" ht="37.9" customHeight="1" x14ac:dyDescent="0.2">
      <c r="A85" s="241" t="s">
        <v>1303</v>
      </c>
      <c r="B85" s="286" t="s">
        <v>1312</v>
      </c>
      <c r="C85" s="171"/>
      <c r="H85" s="70"/>
      <c r="I85" s="54"/>
    </row>
    <row r="86" spans="1:11" ht="177.6" customHeight="1" x14ac:dyDescent="0.2">
      <c r="A86" s="287" t="s">
        <v>1224</v>
      </c>
      <c r="B86" s="259"/>
      <c r="C86" s="171"/>
      <c r="D86" s="161"/>
      <c r="E86" s="161"/>
      <c r="F86" s="161"/>
      <c r="G86" s="161"/>
      <c r="H86" s="161"/>
      <c r="I86" s="161"/>
    </row>
    <row r="87" spans="1:11" ht="31.5" customHeight="1" x14ac:dyDescent="0.2">
      <c r="B87" s="94"/>
      <c r="C87" s="94"/>
      <c r="D87" s="94"/>
      <c r="E87" s="94"/>
      <c r="F87" s="94"/>
      <c r="G87" s="94"/>
      <c r="H87" s="94"/>
      <c r="I87" s="94"/>
    </row>
    <row r="88" spans="1:11" ht="31.5" customHeight="1" x14ac:dyDescent="0.2">
      <c r="B88" s="94"/>
      <c r="C88" s="94"/>
      <c r="D88" s="94"/>
      <c r="E88" s="94"/>
      <c r="F88" s="94"/>
      <c r="G88" s="94"/>
      <c r="H88" s="94"/>
      <c r="I88" s="94"/>
    </row>
    <row r="89" spans="1:11" ht="31.5" customHeight="1" x14ac:dyDescent="0.2">
      <c r="B89" s="94"/>
      <c r="C89" s="94"/>
      <c r="D89" s="94"/>
      <c r="E89" s="94"/>
      <c r="F89" s="94"/>
      <c r="G89" s="94"/>
      <c r="H89" s="94"/>
      <c r="I89" s="94"/>
    </row>
    <row r="90" spans="1:11" s="83" customFormat="1" ht="31.5" customHeight="1" x14ac:dyDescent="0.2">
      <c r="A90" s="81"/>
      <c r="B90" s="94"/>
      <c r="C90" s="84"/>
      <c r="D90" s="84"/>
      <c r="E90" s="84"/>
      <c r="F90" s="84"/>
      <c r="G90" s="84"/>
      <c r="H90" s="84"/>
      <c r="I90" s="84"/>
      <c r="K90" s="288"/>
    </row>
    <row r="91" spans="1:11" ht="15.75" x14ac:dyDescent="0.2">
      <c r="A91" s="54"/>
      <c r="B91" s="164"/>
      <c r="C91" s="164"/>
      <c r="D91" s="164"/>
      <c r="E91" s="164"/>
      <c r="F91" s="164"/>
      <c r="G91" s="164"/>
      <c r="H91" s="164"/>
      <c r="I91" s="54"/>
    </row>
  </sheetData>
  <sheetProtection algorithmName="SHA-512" hashValue="isA0KlT0jkHZNZvsuXLV2OScPu3iSqW8ZEmeu2SwRzfxUBYH0MuJUpAcQRPPZ94IbIzjToB+wmwkbQxhWY5RTw==" saltValue="4DR9BoC3em0nMk99rzAm1A==" spinCount="100000" sheet="1" objects="1" scenarios="1"/>
  <conditionalFormatting sqref="B48">
    <cfRule type="cellIs" dxfId="83" priority="3" operator="greaterThan">
      <formula>$B$47</formula>
    </cfRule>
  </conditionalFormatting>
  <conditionalFormatting sqref="B50">
    <cfRule type="cellIs" dxfId="82" priority="2" operator="greaterThan">
      <formula>$B$49</formula>
    </cfRule>
  </conditionalFormatting>
  <conditionalFormatting sqref="B8">
    <cfRule type="cellIs" dxfId="81" priority="6" operator="greaterThan">
      <formula>$B$7</formula>
    </cfRule>
  </conditionalFormatting>
  <conditionalFormatting sqref="B10">
    <cfRule type="cellIs" dxfId="80" priority="7" operator="greaterThan">
      <formula>$B$9</formula>
    </cfRule>
  </conditionalFormatting>
  <hyperlinks>
    <hyperlink ref="A24" r:id="rId1" location="guide" display="KSDE Special Education Reimbursement Guide" xr:uid="{57B924FD-053B-4805-88CA-6C1036E4AFC0}"/>
    <hyperlink ref="A25" r:id="rId2" location="Calculators" display="KSDE Fiscal Auditing - Special Ed - Early Childhood FTE Calculator 19-20" xr:uid="{84C14493-CD71-409E-8E80-E25C2BBF7E92}"/>
  </hyperlinks>
  <pageMargins left="0.7" right="0.7" top="0.75" bottom="0.75" header="0.3" footer="0.3"/>
  <pageSetup scale="39" fitToHeight="0" orientation="portrait" r:id="rId3"/>
  <rowBreaks count="1" manualBreakCount="1">
    <brk id="44" max="16383" man="1"/>
  </rowBreaks>
  <tableParts count="11">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E51E7-F92E-4D0F-9B69-877807ABB223}">
  <sheetPr>
    <tabColor rgb="FF83DACB"/>
    <pageSetUpPr fitToPage="1"/>
  </sheetPr>
  <dimension ref="A1:M160"/>
  <sheetViews>
    <sheetView showGridLines="0" zoomScale="85" zoomScaleNormal="85" zoomScaleSheetLayoutView="55" workbookViewId="0">
      <selection activeCell="A6" sqref="A6"/>
    </sheetView>
  </sheetViews>
  <sheetFormatPr defaultColWidth="9.140625" defaultRowHeight="15" x14ac:dyDescent="0.2"/>
  <cols>
    <col min="1" max="1" width="25.7109375" style="294" customWidth="1"/>
    <col min="2" max="2" width="25.140625" style="294" customWidth="1"/>
    <col min="3" max="12" width="20.5703125" style="294" customWidth="1"/>
    <col min="13" max="13" width="32.28515625" style="294" customWidth="1"/>
    <col min="14" max="16384" width="9.140625" style="294"/>
  </cols>
  <sheetData>
    <row r="1" spans="1:13" ht="18" x14ac:dyDescent="0.25">
      <c r="A1" s="293" t="s">
        <v>1250</v>
      </c>
      <c r="B1" s="293"/>
      <c r="C1" s="293"/>
      <c r="D1" s="293"/>
      <c r="E1" s="293"/>
      <c r="F1" s="293"/>
      <c r="G1" s="293"/>
      <c r="H1" s="293"/>
      <c r="I1" s="293"/>
      <c r="J1" s="293"/>
      <c r="K1" s="293"/>
      <c r="L1" s="293"/>
      <c r="M1" s="293"/>
    </row>
    <row r="2" spans="1:13" s="297" customFormat="1" ht="15.75" x14ac:dyDescent="0.25">
      <c r="A2" s="295" t="s">
        <v>1233</v>
      </c>
      <c r="B2" s="296" t="str">
        <f>_xlfn.IFS('Instructions and Summary'!B7="Yes", (IFERROR(INDEX('Table 1 - District Names'!$B$3:$B$293,MATCH('Instructions and Summary'!B9, 'Table 1 - District Names'!$C$3:$C$293,0)),"")),'Instructions and Summary'!B7="No", 'Instructions and Summary'!B8,'Instructions and Summary'!B7="", " ")</f>
        <v xml:space="preserve"> </v>
      </c>
      <c r="C2" s="296"/>
      <c r="D2" s="296"/>
      <c r="E2" s="296"/>
      <c r="F2" s="296"/>
      <c r="G2" s="296"/>
      <c r="H2" s="296"/>
      <c r="I2" s="296"/>
      <c r="J2" s="296"/>
      <c r="K2" s="296"/>
      <c r="L2" s="296"/>
      <c r="M2" s="296"/>
    </row>
    <row r="3" spans="1:13" ht="158.44999999999999" customHeight="1" x14ac:dyDescent="0.2">
      <c r="A3" s="298" t="s">
        <v>1291</v>
      </c>
      <c r="B3" s="299"/>
      <c r="C3" s="299"/>
      <c r="D3" s="299"/>
      <c r="E3" s="299"/>
      <c r="F3" s="299"/>
      <c r="G3" s="299"/>
      <c r="H3" s="299"/>
      <c r="I3" s="299"/>
      <c r="J3" s="299"/>
      <c r="K3" s="299"/>
      <c r="L3" s="299"/>
      <c r="M3" s="300"/>
    </row>
    <row r="4" spans="1:13" ht="15.75" x14ac:dyDescent="0.25">
      <c r="A4" s="301" t="s">
        <v>1251</v>
      </c>
      <c r="B4" s="302"/>
      <c r="C4" s="302"/>
      <c r="D4" s="302"/>
      <c r="E4" s="301"/>
      <c r="F4" s="301"/>
      <c r="G4" s="301"/>
      <c r="H4" s="301"/>
      <c r="I4" s="301"/>
      <c r="J4" s="301"/>
      <c r="K4" s="301"/>
      <c r="L4" s="301"/>
      <c r="M4" s="303"/>
    </row>
    <row r="5" spans="1:13" s="309" customFormat="1" ht="130.5" x14ac:dyDescent="0.25">
      <c r="A5" s="304" t="s">
        <v>1197</v>
      </c>
      <c r="B5" s="305" t="s">
        <v>1241</v>
      </c>
      <c r="C5" s="304" t="s">
        <v>1221</v>
      </c>
      <c r="D5" s="306" t="s">
        <v>1244</v>
      </c>
      <c r="E5" s="306" t="s">
        <v>732</v>
      </c>
      <c r="F5" s="306" t="s">
        <v>702</v>
      </c>
      <c r="G5" s="306" t="s">
        <v>1256</v>
      </c>
      <c r="H5" s="306" t="s">
        <v>1255</v>
      </c>
      <c r="I5" s="306" t="s">
        <v>1315</v>
      </c>
      <c r="J5" s="306" t="s">
        <v>1316</v>
      </c>
      <c r="K5" s="306" t="s">
        <v>734</v>
      </c>
      <c r="L5" s="307" t="s">
        <v>738</v>
      </c>
      <c r="M5" s="308" t="s">
        <v>737</v>
      </c>
    </row>
    <row r="6" spans="1:13" ht="31.5" customHeight="1" x14ac:dyDescent="0.2">
      <c r="A6" s="195" t="s">
        <v>1289</v>
      </c>
      <c r="B6" s="102"/>
      <c r="C6" s="100"/>
      <c r="D6" s="91"/>
      <c r="E6" s="91"/>
      <c r="F6" s="91"/>
      <c r="G6" s="91"/>
      <c r="H6" s="91"/>
      <c r="I6" s="91"/>
      <c r="J6" s="91"/>
      <c r="K6" s="91"/>
      <c r="L6" s="86">
        <f t="shared" ref="L6:L56" si="0">SUM(D6:K6)</f>
        <v>0</v>
      </c>
      <c r="M6" s="242"/>
    </row>
    <row r="7" spans="1:13" ht="31.5" customHeight="1" x14ac:dyDescent="0.2">
      <c r="A7" s="102"/>
      <c r="B7" s="102"/>
      <c r="C7" s="100"/>
      <c r="D7" s="91"/>
      <c r="E7" s="91"/>
      <c r="F7" s="91"/>
      <c r="G7" s="91"/>
      <c r="H7" s="91"/>
      <c r="I7" s="91"/>
      <c r="J7" s="91"/>
      <c r="K7" s="91"/>
      <c r="L7" s="86">
        <f t="shared" si="0"/>
        <v>0</v>
      </c>
      <c r="M7" s="242"/>
    </row>
    <row r="8" spans="1:13" ht="31.5" customHeight="1" x14ac:dyDescent="0.2">
      <c r="A8" s="102"/>
      <c r="B8" s="102"/>
      <c r="C8" s="100"/>
      <c r="D8" s="91"/>
      <c r="E8" s="91"/>
      <c r="F8" s="91"/>
      <c r="G8" s="91"/>
      <c r="H8" s="91"/>
      <c r="I8" s="91"/>
      <c r="J8" s="91"/>
      <c r="K8" s="91"/>
      <c r="L8" s="86">
        <f t="shared" si="0"/>
        <v>0</v>
      </c>
      <c r="M8" s="242"/>
    </row>
    <row r="9" spans="1:13" ht="31.5" customHeight="1" x14ac:dyDescent="0.2">
      <c r="A9" s="102"/>
      <c r="B9" s="102"/>
      <c r="C9" s="100"/>
      <c r="D9" s="91"/>
      <c r="E9" s="91"/>
      <c r="F9" s="91"/>
      <c r="G9" s="91"/>
      <c r="H9" s="91"/>
      <c r="I9" s="91"/>
      <c r="J9" s="91"/>
      <c r="K9" s="91"/>
      <c r="L9" s="86">
        <f t="shared" si="0"/>
        <v>0</v>
      </c>
      <c r="M9" s="242"/>
    </row>
    <row r="10" spans="1:13" ht="31.5" customHeight="1" x14ac:dyDescent="0.2">
      <c r="A10" s="102"/>
      <c r="B10" s="102"/>
      <c r="C10" s="100"/>
      <c r="D10" s="91"/>
      <c r="E10" s="91"/>
      <c r="F10" s="91"/>
      <c r="G10" s="91"/>
      <c r="H10" s="91"/>
      <c r="I10" s="91"/>
      <c r="J10" s="91"/>
      <c r="K10" s="91"/>
      <c r="L10" s="86">
        <f t="shared" si="0"/>
        <v>0</v>
      </c>
      <c r="M10" s="242"/>
    </row>
    <row r="11" spans="1:13" ht="31.5" customHeight="1" x14ac:dyDescent="0.2">
      <c r="A11" s="102"/>
      <c r="B11" s="102"/>
      <c r="C11" s="100"/>
      <c r="D11" s="91"/>
      <c r="E11" s="91"/>
      <c r="F11" s="91"/>
      <c r="G11" s="91"/>
      <c r="H11" s="91"/>
      <c r="I11" s="91"/>
      <c r="J11" s="91"/>
      <c r="K11" s="91"/>
      <c r="L11" s="86">
        <f t="shared" si="0"/>
        <v>0</v>
      </c>
      <c r="M11" s="242"/>
    </row>
    <row r="12" spans="1:13" ht="31.5" customHeight="1" x14ac:dyDescent="0.2">
      <c r="A12" s="102"/>
      <c r="B12" s="102"/>
      <c r="C12" s="100"/>
      <c r="D12" s="91"/>
      <c r="E12" s="91"/>
      <c r="F12" s="91"/>
      <c r="G12" s="91"/>
      <c r="H12" s="91"/>
      <c r="I12" s="91"/>
      <c r="J12" s="91"/>
      <c r="K12" s="91"/>
      <c r="L12" s="86">
        <f t="shared" si="0"/>
        <v>0</v>
      </c>
      <c r="M12" s="242"/>
    </row>
    <row r="13" spans="1:13" ht="31.5" customHeight="1" x14ac:dyDescent="0.2">
      <c r="A13" s="102"/>
      <c r="B13" s="102"/>
      <c r="C13" s="100"/>
      <c r="D13" s="91"/>
      <c r="E13" s="91"/>
      <c r="F13" s="91"/>
      <c r="G13" s="91"/>
      <c r="H13" s="91"/>
      <c r="I13" s="91"/>
      <c r="J13" s="91"/>
      <c r="K13" s="91"/>
      <c r="L13" s="86">
        <f t="shared" si="0"/>
        <v>0</v>
      </c>
      <c r="M13" s="242"/>
    </row>
    <row r="14" spans="1:13" ht="31.5" customHeight="1" x14ac:dyDescent="0.2">
      <c r="A14" s="102"/>
      <c r="B14" s="102"/>
      <c r="C14" s="100"/>
      <c r="D14" s="91"/>
      <c r="E14" s="91"/>
      <c r="F14" s="91"/>
      <c r="G14" s="91"/>
      <c r="H14" s="91"/>
      <c r="I14" s="91"/>
      <c r="J14" s="91"/>
      <c r="K14" s="91"/>
      <c r="L14" s="86">
        <f t="shared" si="0"/>
        <v>0</v>
      </c>
      <c r="M14" s="242"/>
    </row>
    <row r="15" spans="1:13" ht="31.5" customHeight="1" x14ac:dyDescent="0.2">
      <c r="A15" s="102"/>
      <c r="B15" s="102"/>
      <c r="C15" s="100"/>
      <c r="D15" s="91"/>
      <c r="E15" s="91"/>
      <c r="F15" s="91"/>
      <c r="G15" s="91"/>
      <c r="H15" s="91"/>
      <c r="I15" s="91"/>
      <c r="J15" s="91"/>
      <c r="K15" s="91"/>
      <c r="L15" s="86">
        <f t="shared" si="0"/>
        <v>0</v>
      </c>
      <c r="M15" s="242"/>
    </row>
    <row r="16" spans="1:13" ht="31.5" customHeight="1" x14ac:dyDescent="0.2">
      <c r="A16" s="102"/>
      <c r="B16" s="102"/>
      <c r="C16" s="100"/>
      <c r="D16" s="91"/>
      <c r="E16" s="91"/>
      <c r="F16" s="91"/>
      <c r="G16" s="91"/>
      <c r="H16" s="91"/>
      <c r="I16" s="91"/>
      <c r="J16" s="91"/>
      <c r="K16" s="91"/>
      <c r="L16" s="86">
        <f t="shared" si="0"/>
        <v>0</v>
      </c>
      <c r="M16" s="242"/>
    </row>
    <row r="17" spans="1:13" ht="31.5" customHeight="1" x14ac:dyDescent="0.2">
      <c r="A17" s="102"/>
      <c r="B17" s="102"/>
      <c r="C17" s="100"/>
      <c r="D17" s="91"/>
      <c r="E17" s="91"/>
      <c r="F17" s="91"/>
      <c r="G17" s="91"/>
      <c r="H17" s="91"/>
      <c r="I17" s="91"/>
      <c r="J17" s="91"/>
      <c r="K17" s="91"/>
      <c r="L17" s="86">
        <f t="shared" si="0"/>
        <v>0</v>
      </c>
      <c r="M17" s="242"/>
    </row>
    <row r="18" spans="1:13" ht="31.5" customHeight="1" x14ac:dyDescent="0.2">
      <c r="A18" s="102"/>
      <c r="B18" s="102"/>
      <c r="C18" s="100"/>
      <c r="D18" s="91"/>
      <c r="E18" s="91"/>
      <c r="F18" s="91"/>
      <c r="G18" s="91"/>
      <c r="H18" s="91"/>
      <c r="I18" s="91"/>
      <c r="J18" s="91"/>
      <c r="K18" s="91"/>
      <c r="L18" s="86">
        <f>SUM(D18:K18)</f>
        <v>0</v>
      </c>
      <c r="M18" s="242"/>
    </row>
    <row r="19" spans="1:13" ht="31.5" customHeight="1" x14ac:dyDescent="0.2">
      <c r="A19" s="102"/>
      <c r="B19" s="102"/>
      <c r="C19" s="100"/>
      <c r="D19" s="91"/>
      <c r="E19" s="91"/>
      <c r="F19" s="91"/>
      <c r="G19" s="91"/>
      <c r="H19" s="91"/>
      <c r="I19" s="91"/>
      <c r="J19" s="91"/>
      <c r="K19" s="91"/>
      <c r="L19" s="86">
        <f>SUM(D19:K19)</f>
        <v>0</v>
      </c>
      <c r="M19" s="242"/>
    </row>
    <row r="20" spans="1:13" ht="31.5" customHeight="1" x14ac:dyDescent="0.2">
      <c r="A20" s="102"/>
      <c r="B20" s="102"/>
      <c r="C20" s="100"/>
      <c r="D20" s="91"/>
      <c r="E20" s="91"/>
      <c r="F20" s="91"/>
      <c r="G20" s="91"/>
      <c r="H20" s="91"/>
      <c r="I20" s="91"/>
      <c r="J20" s="91"/>
      <c r="K20" s="91"/>
      <c r="L20" s="86">
        <f>SUM(D20:K20)</f>
        <v>0</v>
      </c>
      <c r="M20" s="242"/>
    </row>
    <row r="21" spans="1:13" ht="31.5" customHeight="1" x14ac:dyDescent="0.2">
      <c r="A21" s="102"/>
      <c r="B21" s="102"/>
      <c r="C21" s="100"/>
      <c r="D21" s="91"/>
      <c r="E21" s="91"/>
      <c r="F21" s="91"/>
      <c r="G21" s="91"/>
      <c r="H21" s="91"/>
      <c r="I21" s="91"/>
      <c r="J21" s="91"/>
      <c r="K21" s="91"/>
      <c r="L21" s="86">
        <f>SUM(D21:K21)</f>
        <v>0</v>
      </c>
      <c r="M21" s="242"/>
    </row>
    <row r="22" spans="1:13" ht="31.5" customHeight="1" x14ac:dyDescent="0.2">
      <c r="A22" s="102"/>
      <c r="B22" s="102"/>
      <c r="C22" s="100"/>
      <c r="D22" s="91"/>
      <c r="E22" s="91"/>
      <c r="F22" s="91"/>
      <c r="G22" s="91"/>
      <c r="H22" s="91"/>
      <c r="I22" s="91"/>
      <c r="J22" s="91"/>
      <c r="K22" s="91"/>
      <c r="L22" s="86">
        <f t="shared" si="0"/>
        <v>0</v>
      </c>
      <c r="M22" s="242"/>
    </row>
    <row r="23" spans="1:13" ht="31.5" customHeight="1" x14ac:dyDescent="0.2">
      <c r="A23" s="102"/>
      <c r="B23" s="102"/>
      <c r="C23" s="100"/>
      <c r="D23" s="91"/>
      <c r="E23" s="91"/>
      <c r="F23" s="91"/>
      <c r="G23" s="91"/>
      <c r="H23" s="91"/>
      <c r="I23" s="91"/>
      <c r="J23" s="91"/>
      <c r="K23" s="91"/>
      <c r="L23" s="86">
        <f t="shared" si="0"/>
        <v>0</v>
      </c>
      <c r="M23" s="242"/>
    </row>
    <row r="24" spans="1:13" ht="31.5" customHeight="1" x14ac:dyDescent="0.2">
      <c r="A24" s="102"/>
      <c r="B24" s="102"/>
      <c r="C24" s="100"/>
      <c r="D24" s="91"/>
      <c r="E24" s="91"/>
      <c r="F24" s="91"/>
      <c r="G24" s="91"/>
      <c r="H24" s="91"/>
      <c r="I24" s="91"/>
      <c r="J24" s="91"/>
      <c r="K24" s="91"/>
      <c r="L24" s="86">
        <f t="shared" si="0"/>
        <v>0</v>
      </c>
      <c r="M24" s="242"/>
    </row>
    <row r="25" spans="1:13" ht="31.5" customHeight="1" x14ac:dyDescent="0.2">
      <c r="A25" s="102"/>
      <c r="B25" s="102"/>
      <c r="C25" s="100"/>
      <c r="D25" s="91"/>
      <c r="E25" s="91"/>
      <c r="F25" s="91"/>
      <c r="G25" s="91"/>
      <c r="H25" s="91"/>
      <c r="I25" s="91"/>
      <c r="J25" s="91"/>
      <c r="K25" s="91"/>
      <c r="L25" s="86">
        <f t="shared" si="0"/>
        <v>0</v>
      </c>
      <c r="M25" s="242"/>
    </row>
    <row r="26" spans="1:13" ht="31.5" customHeight="1" x14ac:dyDescent="0.2">
      <c r="A26" s="102"/>
      <c r="B26" s="102"/>
      <c r="C26" s="100"/>
      <c r="D26" s="91"/>
      <c r="E26" s="91"/>
      <c r="F26" s="91"/>
      <c r="G26" s="91"/>
      <c r="H26" s="91"/>
      <c r="I26" s="91"/>
      <c r="J26" s="91"/>
      <c r="K26" s="91"/>
      <c r="L26" s="86">
        <f t="shared" si="0"/>
        <v>0</v>
      </c>
      <c r="M26" s="242"/>
    </row>
    <row r="27" spans="1:13" ht="31.5" customHeight="1" x14ac:dyDescent="0.2">
      <c r="A27" s="102"/>
      <c r="B27" s="102"/>
      <c r="C27" s="100"/>
      <c r="D27" s="91"/>
      <c r="E27" s="91"/>
      <c r="F27" s="91"/>
      <c r="G27" s="91"/>
      <c r="H27" s="91"/>
      <c r="I27" s="91"/>
      <c r="J27" s="91"/>
      <c r="K27" s="91"/>
      <c r="L27" s="86">
        <f t="shared" si="0"/>
        <v>0</v>
      </c>
      <c r="M27" s="242"/>
    </row>
    <row r="28" spans="1:13" ht="31.5" customHeight="1" x14ac:dyDescent="0.2">
      <c r="A28" s="102"/>
      <c r="B28" s="102"/>
      <c r="C28" s="100"/>
      <c r="D28" s="91"/>
      <c r="E28" s="91"/>
      <c r="F28" s="91"/>
      <c r="G28" s="91"/>
      <c r="H28" s="91"/>
      <c r="I28" s="91"/>
      <c r="J28" s="91"/>
      <c r="K28" s="91"/>
      <c r="L28" s="86">
        <f t="shared" si="0"/>
        <v>0</v>
      </c>
      <c r="M28" s="242"/>
    </row>
    <row r="29" spans="1:13" ht="31.5" customHeight="1" x14ac:dyDescent="0.2">
      <c r="A29" s="102"/>
      <c r="B29" s="102"/>
      <c r="C29" s="100"/>
      <c r="D29" s="91"/>
      <c r="E29" s="91"/>
      <c r="F29" s="91"/>
      <c r="G29" s="91"/>
      <c r="H29" s="91"/>
      <c r="I29" s="91"/>
      <c r="J29" s="91"/>
      <c r="K29" s="91"/>
      <c r="L29" s="86">
        <f t="shared" si="0"/>
        <v>0</v>
      </c>
      <c r="M29" s="242"/>
    </row>
    <row r="30" spans="1:13" ht="31.5" customHeight="1" x14ac:dyDescent="0.2">
      <c r="A30" s="102"/>
      <c r="B30" s="102"/>
      <c r="C30" s="100"/>
      <c r="D30" s="91"/>
      <c r="E30" s="91"/>
      <c r="F30" s="91"/>
      <c r="G30" s="91"/>
      <c r="H30" s="91"/>
      <c r="I30" s="91"/>
      <c r="J30" s="91"/>
      <c r="K30" s="91"/>
      <c r="L30" s="86">
        <f t="shared" si="0"/>
        <v>0</v>
      </c>
      <c r="M30" s="242"/>
    </row>
    <row r="31" spans="1:13" ht="31.5" customHeight="1" x14ac:dyDescent="0.2">
      <c r="A31" s="102"/>
      <c r="B31" s="102"/>
      <c r="C31" s="100"/>
      <c r="D31" s="91"/>
      <c r="E31" s="91"/>
      <c r="F31" s="91"/>
      <c r="G31" s="91"/>
      <c r="H31" s="91"/>
      <c r="I31" s="91"/>
      <c r="J31" s="91"/>
      <c r="K31" s="91"/>
      <c r="L31" s="86">
        <f t="shared" si="0"/>
        <v>0</v>
      </c>
      <c r="M31" s="242"/>
    </row>
    <row r="32" spans="1:13" ht="31.5" customHeight="1" x14ac:dyDescent="0.2">
      <c r="A32" s="102"/>
      <c r="B32" s="102"/>
      <c r="C32" s="100"/>
      <c r="D32" s="91"/>
      <c r="E32" s="91"/>
      <c r="F32" s="91"/>
      <c r="G32" s="91"/>
      <c r="H32" s="91"/>
      <c r="I32" s="91"/>
      <c r="J32" s="91"/>
      <c r="K32" s="91"/>
      <c r="L32" s="86">
        <f t="shared" si="0"/>
        <v>0</v>
      </c>
      <c r="M32" s="242"/>
    </row>
    <row r="33" spans="1:13" ht="31.5" customHeight="1" x14ac:dyDescent="0.2">
      <c r="A33" s="102"/>
      <c r="B33" s="102"/>
      <c r="C33" s="100"/>
      <c r="D33" s="91"/>
      <c r="E33" s="91"/>
      <c r="F33" s="91"/>
      <c r="G33" s="91"/>
      <c r="H33" s="91"/>
      <c r="I33" s="91"/>
      <c r="J33" s="91"/>
      <c r="K33" s="91"/>
      <c r="L33" s="86">
        <f t="shared" si="0"/>
        <v>0</v>
      </c>
      <c r="M33" s="242"/>
    </row>
    <row r="34" spans="1:13" ht="31.5" customHeight="1" x14ac:dyDescent="0.2">
      <c r="A34" s="102"/>
      <c r="B34" s="102"/>
      <c r="C34" s="100"/>
      <c r="D34" s="91"/>
      <c r="E34" s="91"/>
      <c r="F34" s="91"/>
      <c r="G34" s="91"/>
      <c r="H34" s="91"/>
      <c r="I34" s="91"/>
      <c r="J34" s="91"/>
      <c r="K34" s="91"/>
      <c r="L34" s="86">
        <f t="shared" si="0"/>
        <v>0</v>
      </c>
      <c r="M34" s="242"/>
    </row>
    <row r="35" spans="1:13" ht="31.5" customHeight="1" x14ac:dyDescent="0.2">
      <c r="A35" s="102"/>
      <c r="B35" s="102"/>
      <c r="C35" s="100"/>
      <c r="D35" s="91"/>
      <c r="E35" s="91"/>
      <c r="F35" s="91"/>
      <c r="G35" s="91"/>
      <c r="H35" s="91"/>
      <c r="I35" s="91"/>
      <c r="J35" s="91"/>
      <c r="K35" s="91"/>
      <c r="L35" s="86">
        <f t="shared" si="0"/>
        <v>0</v>
      </c>
      <c r="M35" s="242"/>
    </row>
    <row r="36" spans="1:13" ht="31.5" customHeight="1" x14ac:dyDescent="0.2">
      <c r="A36" s="102"/>
      <c r="B36" s="102"/>
      <c r="C36" s="100"/>
      <c r="D36" s="91"/>
      <c r="E36" s="91"/>
      <c r="F36" s="91"/>
      <c r="G36" s="91"/>
      <c r="H36" s="91"/>
      <c r="I36" s="91"/>
      <c r="J36" s="91"/>
      <c r="K36" s="91"/>
      <c r="L36" s="86">
        <f t="shared" si="0"/>
        <v>0</v>
      </c>
      <c r="M36" s="242"/>
    </row>
    <row r="37" spans="1:13" ht="31.5" customHeight="1" x14ac:dyDescent="0.2">
      <c r="A37" s="102"/>
      <c r="B37" s="102"/>
      <c r="C37" s="100"/>
      <c r="D37" s="91"/>
      <c r="E37" s="91"/>
      <c r="F37" s="91"/>
      <c r="G37" s="91"/>
      <c r="H37" s="91"/>
      <c r="I37" s="91"/>
      <c r="J37" s="91"/>
      <c r="K37" s="91"/>
      <c r="L37" s="86">
        <f t="shared" si="0"/>
        <v>0</v>
      </c>
      <c r="M37" s="242"/>
    </row>
    <row r="38" spans="1:13" ht="31.5" customHeight="1" x14ac:dyDescent="0.2">
      <c r="A38" s="102"/>
      <c r="B38" s="102"/>
      <c r="C38" s="100"/>
      <c r="D38" s="91"/>
      <c r="E38" s="91"/>
      <c r="F38" s="91"/>
      <c r="G38" s="91"/>
      <c r="H38" s="91"/>
      <c r="I38" s="91"/>
      <c r="J38" s="91"/>
      <c r="K38" s="91"/>
      <c r="L38" s="86">
        <f t="shared" si="0"/>
        <v>0</v>
      </c>
      <c r="M38" s="242"/>
    </row>
    <row r="39" spans="1:13" ht="31.5" customHeight="1" x14ac:dyDescent="0.2">
      <c r="A39" s="102"/>
      <c r="B39" s="102"/>
      <c r="C39" s="100"/>
      <c r="D39" s="91"/>
      <c r="E39" s="91"/>
      <c r="F39" s="91"/>
      <c r="G39" s="91"/>
      <c r="H39" s="91"/>
      <c r="I39" s="91"/>
      <c r="J39" s="91"/>
      <c r="K39" s="91"/>
      <c r="L39" s="86">
        <f t="shared" si="0"/>
        <v>0</v>
      </c>
      <c r="M39" s="242"/>
    </row>
    <row r="40" spans="1:13" ht="31.5" customHeight="1" x14ac:dyDescent="0.2">
      <c r="A40" s="102"/>
      <c r="B40" s="102"/>
      <c r="C40" s="100"/>
      <c r="D40" s="91"/>
      <c r="E40" s="91"/>
      <c r="F40" s="91"/>
      <c r="G40" s="91"/>
      <c r="H40" s="91"/>
      <c r="I40" s="91"/>
      <c r="J40" s="91"/>
      <c r="K40" s="91"/>
      <c r="L40" s="86">
        <f t="shared" si="0"/>
        <v>0</v>
      </c>
      <c r="M40" s="242"/>
    </row>
    <row r="41" spans="1:13" ht="31.5" customHeight="1" x14ac:dyDescent="0.2">
      <c r="A41" s="102"/>
      <c r="B41" s="102"/>
      <c r="C41" s="100"/>
      <c r="D41" s="91"/>
      <c r="E41" s="91"/>
      <c r="F41" s="91"/>
      <c r="G41" s="91"/>
      <c r="H41" s="91"/>
      <c r="I41" s="91"/>
      <c r="J41" s="91"/>
      <c r="K41" s="91"/>
      <c r="L41" s="86">
        <f t="shared" si="0"/>
        <v>0</v>
      </c>
      <c r="M41" s="242"/>
    </row>
    <row r="42" spans="1:13" s="310" customFormat="1" ht="31.5" customHeight="1" x14ac:dyDescent="0.2">
      <c r="A42" s="102"/>
      <c r="B42" s="102"/>
      <c r="C42" s="100"/>
      <c r="D42" s="91"/>
      <c r="E42" s="91"/>
      <c r="F42" s="91"/>
      <c r="G42" s="91"/>
      <c r="H42" s="91"/>
      <c r="I42" s="91"/>
      <c r="J42" s="91"/>
      <c r="K42" s="91"/>
      <c r="L42" s="86">
        <f t="shared" si="0"/>
        <v>0</v>
      </c>
      <c r="M42" s="242"/>
    </row>
    <row r="43" spans="1:13" ht="31.5" customHeight="1" x14ac:dyDescent="0.2">
      <c r="A43" s="102"/>
      <c r="B43" s="102"/>
      <c r="C43" s="100"/>
      <c r="D43" s="91"/>
      <c r="E43" s="91"/>
      <c r="F43" s="91"/>
      <c r="G43" s="91"/>
      <c r="H43" s="91"/>
      <c r="I43" s="91"/>
      <c r="J43" s="91"/>
      <c r="K43" s="91"/>
      <c r="L43" s="86">
        <f t="shared" si="0"/>
        <v>0</v>
      </c>
      <c r="M43" s="242"/>
    </row>
    <row r="44" spans="1:13" ht="31.5" customHeight="1" x14ac:dyDescent="0.2">
      <c r="A44" s="102"/>
      <c r="B44" s="102"/>
      <c r="C44" s="100"/>
      <c r="D44" s="91"/>
      <c r="E44" s="91"/>
      <c r="F44" s="91"/>
      <c r="G44" s="91"/>
      <c r="H44" s="91"/>
      <c r="I44" s="91"/>
      <c r="J44" s="91"/>
      <c r="K44" s="91"/>
      <c r="L44" s="86">
        <f t="shared" si="0"/>
        <v>0</v>
      </c>
      <c r="M44" s="242"/>
    </row>
    <row r="45" spans="1:13" ht="31.5" customHeight="1" x14ac:dyDescent="0.2">
      <c r="A45" s="102"/>
      <c r="B45" s="102"/>
      <c r="C45" s="100"/>
      <c r="D45" s="91"/>
      <c r="E45" s="91"/>
      <c r="F45" s="91"/>
      <c r="G45" s="91"/>
      <c r="H45" s="91"/>
      <c r="I45" s="91"/>
      <c r="J45" s="91"/>
      <c r="K45" s="91"/>
      <c r="L45" s="86">
        <f t="shared" si="0"/>
        <v>0</v>
      </c>
      <c r="M45" s="242"/>
    </row>
    <row r="46" spans="1:13" ht="31.5" customHeight="1" x14ac:dyDescent="0.2">
      <c r="A46" s="102"/>
      <c r="B46" s="102"/>
      <c r="C46" s="100"/>
      <c r="D46" s="91"/>
      <c r="E46" s="91"/>
      <c r="F46" s="91"/>
      <c r="G46" s="91"/>
      <c r="H46" s="91"/>
      <c r="I46" s="91"/>
      <c r="J46" s="91"/>
      <c r="K46" s="91"/>
      <c r="L46" s="86">
        <f t="shared" si="0"/>
        <v>0</v>
      </c>
      <c r="M46" s="242"/>
    </row>
    <row r="47" spans="1:13" ht="31.5" customHeight="1" x14ac:dyDescent="0.2">
      <c r="A47" s="102"/>
      <c r="B47" s="102"/>
      <c r="C47" s="100"/>
      <c r="D47" s="91"/>
      <c r="E47" s="91"/>
      <c r="F47" s="91"/>
      <c r="G47" s="91"/>
      <c r="H47" s="91"/>
      <c r="I47" s="91"/>
      <c r="J47" s="91"/>
      <c r="K47" s="91"/>
      <c r="L47" s="86">
        <f t="shared" si="0"/>
        <v>0</v>
      </c>
      <c r="M47" s="242"/>
    </row>
    <row r="48" spans="1:13" ht="31.5" customHeight="1" x14ac:dyDescent="0.2">
      <c r="A48" s="102"/>
      <c r="B48" s="102"/>
      <c r="C48" s="100"/>
      <c r="D48" s="91"/>
      <c r="E48" s="91"/>
      <c r="F48" s="91"/>
      <c r="G48" s="91"/>
      <c r="H48" s="91"/>
      <c r="I48" s="91"/>
      <c r="J48" s="91"/>
      <c r="K48" s="91"/>
      <c r="L48" s="86">
        <f t="shared" si="0"/>
        <v>0</v>
      </c>
      <c r="M48" s="242"/>
    </row>
    <row r="49" spans="1:13" ht="31.5" customHeight="1" x14ac:dyDescent="0.2">
      <c r="A49" s="102"/>
      <c r="B49" s="102"/>
      <c r="C49" s="100"/>
      <c r="D49" s="91"/>
      <c r="E49" s="91"/>
      <c r="F49" s="91"/>
      <c r="G49" s="91"/>
      <c r="H49" s="91"/>
      <c r="I49" s="91"/>
      <c r="J49" s="91"/>
      <c r="K49" s="91"/>
      <c r="L49" s="86">
        <f t="shared" si="0"/>
        <v>0</v>
      </c>
      <c r="M49" s="242"/>
    </row>
    <row r="50" spans="1:13" ht="31.5" customHeight="1" x14ac:dyDescent="0.2">
      <c r="A50" s="102"/>
      <c r="B50" s="102"/>
      <c r="C50" s="100"/>
      <c r="D50" s="91"/>
      <c r="E50" s="91"/>
      <c r="F50" s="91"/>
      <c r="G50" s="91"/>
      <c r="H50" s="91"/>
      <c r="I50" s="91"/>
      <c r="J50" s="91"/>
      <c r="K50" s="91"/>
      <c r="L50" s="86">
        <f t="shared" si="0"/>
        <v>0</v>
      </c>
      <c r="M50" s="242"/>
    </row>
    <row r="51" spans="1:13" ht="31.5" customHeight="1" x14ac:dyDescent="0.2">
      <c r="A51" s="102"/>
      <c r="B51" s="102"/>
      <c r="C51" s="100"/>
      <c r="D51" s="91"/>
      <c r="E51" s="91"/>
      <c r="F51" s="91"/>
      <c r="G51" s="91"/>
      <c r="H51" s="91"/>
      <c r="I51" s="91"/>
      <c r="J51" s="91"/>
      <c r="K51" s="91"/>
      <c r="L51" s="86">
        <f t="shared" si="0"/>
        <v>0</v>
      </c>
      <c r="M51" s="242"/>
    </row>
    <row r="52" spans="1:13" ht="31.5" customHeight="1" x14ac:dyDescent="0.2">
      <c r="A52" s="102"/>
      <c r="B52" s="102"/>
      <c r="C52" s="100"/>
      <c r="D52" s="91"/>
      <c r="E52" s="91"/>
      <c r="F52" s="91"/>
      <c r="G52" s="91"/>
      <c r="H52" s="91"/>
      <c r="I52" s="91"/>
      <c r="J52" s="91"/>
      <c r="K52" s="91"/>
      <c r="L52" s="86">
        <f t="shared" si="0"/>
        <v>0</v>
      </c>
      <c r="M52" s="242"/>
    </row>
    <row r="53" spans="1:13" ht="31.5" customHeight="1" x14ac:dyDescent="0.2">
      <c r="A53" s="102"/>
      <c r="B53" s="102"/>
      <c r="C53" s="100"/>
      <c r="D53" s="91"/>
      <c r="E53" s="91"/>
      <c r="F53" s="91"/>
      <c r="G53" s="91"/>
      <c r="H53" s="91"/>
      <c r="I53" s="91"/>
      <c r="J53" s="91"/>
      <c r="K53" s="91"/>
      <c r="L53" s="86">
        <f t="shared" si="0"/>
        <v>0</v>
      </c>
      <c r="M53" s="242"/>
    </row>
    <row r="54" spans="1:13" ht="31.5" customHeight="1" x14ac:dyDescent="0.2">
      <c r="A54" s="102"/>
      <c r="B54" s="102"/>
      <c r="C54" s="100"/>
      <c r="D54" s="91"/>
      <c r="E54" s="91"/>
      <c r="F54" s="91"/>
      <c r="G54" s="91"/>
      <c r="H54" s="91"/>
      <c r="I54" s="91"/>
      <c r="J54" s="91"/>
      <c r="K54" s="91"/>
      <c r="L54" s="86">
        <f t="shared" si="0"/>
        <v>0</v>
      </c>
      <c r="M54" s="242"/>
    </row>
    <row r="55" spans="1:13" s="310" customFormat="1" ht="31.5" customHeight="1" x14ac:dyDescent="0.2">
      <c r="A55" s="102"/>
      <c r="B55" s="102"/>
      <c r="C55" s="100"/>
      <c r="D55" s="91"/>
      <c r="E55" s="91"/>
      <c r="F55" s="91"/>
      <c r="G55" s="91"/>
      <c r="H55" s="91"/>
      <c r="I55" s="91"/>
      <c r="J55" s="91"/>
      <c r="K55" s="91"/>
      <c r="L55" s="86">
        <f t="shared" si="0"/>
        <v>0</v>
      </c>
      <c r="M55" s="242"/>
    </row>
    <row r="56" spans="1:13" ht="31.5" customHeight="1" x14ac:dyDescent="0.2">
      <c r="A56" s="243"/>
      <c r="B56" s="243"/>
      <c r="C56" s="244"/>
      <c r="D56" s="245"/>
      <c r="E56" s="245"/>
      <c r="F56" s="245"/>
      <c r="G56" s="245"/>
      <c r="H56" s="245"/>
      <c r="I56" s="245"/>
      <c r="J56" s="245"/>
      <c r="K56" s="245"/>
      <c r="L56" s="246">
        <f t="shared" si="0"/>
        <v>0</v>
      </c>
      <c r="M56" s="247"/>
    </row>
    <row r="57" spans="1:13" ht="15.75" x14ac:dyDescent="0.25">
      <c r="A57" s="311" t="s">
        <v>1252</v>
      </c>
      <c r="B57" s="302"/>
      <c r="C57" s="302"/>
      <c r="D57" s="312"/>
      <c r="E57" s="312"/>
      <c r="F57" s="312"/>
      <c r="G57" s="312"/>
      <c r="H57" s="312"/>
      <c r="I57" s="312"/>
      <c r="J57" s="312"/>
      <c r="K57" s="312"/>
      <c r="L57" s="301"/>
      <c r="M57" s="313"/>
    </row>
    <row r="58" spans="1:13" s="309" customFormat="1" ht="130.5" x14ac:dyDescent="0.25">
      <c r="A58" s="304" t="s">
        <v>1197</v>
      </c>
      <c r="B58" s="305" t="s">
        <v>1241</v>
      </c>
      <c r="C58" s="304" t="s">
        <v>1221</v>
      </c>
      <c r="D58" s="314" t="s">
        <v>733</v>
      </c>
      <c r="E58" s="314" t="s">
        <v>732</v>
      </c>
      <c r="F58" s="314" t="s">
        <v>702</v>
      </c>
      <c r="G58" s="314" t="s">
        <v>1256</v>
      </c>
      <c r="H58" s="314" t="s">
        <v>1255</v>
      </c>
      <c r="I58" s="314" t="s">
        <v>1211</v>
      </c>
      <c r="J58" s="314" t="s">
        <v>735</v>
      </c>
      <c r="K58" s="314" t="s">
        <v>734</v>
      </c>
      <c r="L58" s="304" t="s">
        <v>738</v>
      </c>
      <c r="M58" s="308" t="s">
        <v>737</v>
      </c>
    </row>
    <row r="59" spans="1:13" ht="31.5" customHeight="1" x14ac:dyDescent="0.2">
      <c r="A59" s="195" t="s">
        <v>1290</v>
      </c>
      <c r="B59" s="102"/>
      <c r="C59" s="100"/>
      <c r="D59" s="91"/>
      <c r="E59" s="91"/>
      <c r="F59" s="91"/>
      <c r="G59" s="91"/>
      <c r="H59" s="91"/>
      <c r="I59" s="91"/>
      <c r="J59" s="91"/>
      <c r="K59" s="91"/>
      <c r="L59" s="86">
        <f>SUM(D59:K59)</f>
        <v>0</v>
      </c>
      <c r="M59" s="248"/>
    </row>
    <row r="60" spans="1:13" ht="31.5" customHeight="1" x14ac:dyDescent="0.2">
      <c r="A60" s="102"/>
      <c r="B60" s="102"/>
      <c r="C60" s="100"/>
      <c r="D60" s="91"/>
      <c r="E60" s="91"/>
      <c r="F60" s="91"/>
      <c r="G60" s="91"/>
      <c r="H60" s="91"/>
      <c r="I60" s="91"/>
      <c r="J60" s="91"/>
      <c r="K60" s="91"/>
      <c r="L60" s="86">
        <f t="shared" ref="L60:L91" si="1">SUM(D60:K60)</f>
        <v>0</v>
      </c>
      <c r="M60" s="248"/>
    </row>
    <row r="61" spans="1:13" ht="31.5" customHeight="1" x14ac:dyDescent="0.2">
      <c r="A61" s="102"/>
      <c r="B61" s="102"/>
      <c r="C61" s="100"/>
      <c r="D61" s="91"/>
      <c r="E61" s="91"/>
      <c r="F61" s="91"/>
      <c r="G61" s="91"/>
      <c r="H61" s="91"/>
      <c r="I61" s="91"/>
      <c r="J61" s="91"/>
      <c r="K61" s="91"/>
      <c r="L61" s="86">
        <f t="shared" si="1"/>
        <v>0</v>
      </c>
      <c r="M61" s="248"/>
    </row>
    <row r="62" spans="1:13" ht="31.5" customHeight="1" x14ac:dyDescent="0.2">
      <c r="A62" s="102"/>
      <c r="B62" s="102"/>
      <c r="C62" s="100"/>
      <c r="D62" s="91"/>
      <c r="E62" s="91"/>
      <c r="F62" s="91"/>
      <c r="G62" s="91"/>
      <c r="H62" s="91"/>
      <c r="I62" s="91"/>
      <c r="J62" s="91"/>
      <c r="K62" s="91"/>
      <c r="L62" s="86">
        <f t="shared" si="1"/>
        <v>0</v>
      </c>
      <c r="M62" s="248"/>
    </row>
    <row r="63" spans="1:13" ht="31.5" customHeight="1" x14ac:dyDescent="0.2">
      <c r="A63" s="102"/>
      <c r="B63" s="102"/>
      <c r="C63" s="100"/>
      <c r="D63" s="91"/>
      <c r="E63" s="91"/>
      <c r="F63" s="91"/>
      <c r="G63" s="91"/>
      <c r="H63" s="91"/>
      <c r="I63" s="91"/>
      <c r="J63" s="91"/>
      <c r="K63" s="91"/>
      <c r="L63" s="86">
        <f t="shared" si="1"/>
        <v>0</v>
      </c>
      <c r="M63" s="248"/>
    </row>
    <row r="64" spans="1:13" ht="31.5" customHeight="1" x14ac:dyDescent="0.2">
      <c r="A64" s="102"/>
      <c r="B64" s="102"/>
      <c r="C64" s="100"/>
      <c r="D64" s="91"/>
      <c r="E64" s="91"/>
      <c r="F64" s="91"/>
      <c r="G64" s="91"/>
      <c r="H64" s="91"/>
      <c r="I64" s="91"/>
      <c r="J64" s="91"/>
      <c r="K64" s="91"/>
      <c r="L64" s="86">
        <f t="shared" si="1"/>
        <v>0</v>
      </c>
      <c r="M64" s="248"/>
    </row>
    <row r="65" spans="1:13" ht="31.5" customHeight="1" x14ac:dyDescent="0.2">
      <c r="A65" s="102"/>
      <c r="B65" s="102"/>
      <c r="C65" s="100"/>
      <c r="D65" s="91"/>
      <c r="E65" s="91"/>
      <c r="F65" s="91"/>
      <c r="G65" s="91"/>
      <c r="H65" s="91"/>
      <c r="I65" s="91"/>
      <c r="J65" s="91"/>
      <c r="K65" s="91"/>
      <c r="L65" s="86">
        <f t="shared" si="1"/>
        <v>0</v>
      </c>
      <c r="M65" s="248"/>
    </row>
    <row r="66" spans="1:13" ht="31.5" customHeight="1" x14ac:dyDescent="0.2">
      <c r="A66" s="102"/>
      <c r="B66" s="102"/>
      <c r="C66" s="100"/>
      <c r="D66" s="91"/>
      <c r="E66" s="91"/>
      <c r="F66" s="91"/>
      <c r="G66" s="91"/>
      <c r="H66" s="91"/>
      <c r="I66" s="91"/>
      <c r="J66" s="91"/>
      <c r="K66" s="91"/>
      <c r="L66" s="86">
        <f t="shared" si="1"/>
        <v>0</v>
      </c>
      <c r="M66" s="248"/>
    </row>
    <row r="67" spans="1:13" ht="31.5" customHeight="1" x14ac:dyDescent="0.2">
      <c r="A67" s="102"/>
      <c r="B67" s="102"/>
      <c r="C67" s="100"/>
      <c r="D67" s="91"/>
      <c r="E67" s="91"/>
      <c r="F67" s="91"/>
      <c r="G67" s="91"/>
      <c r="H67" s="91"/>
      <c r="I67" s="91"/>
      <c r="J67" s="91"/>
      <c r="K67" s="91"/>
      <c r="L67" s="86">
        <f t="shared" si="1"/>
        <v>0</v>
      </c>
      <c r="M67" s="248"/>
    </row>
    <row r="68" spans="1:13" ht="31.5" customHeight="1" x14ac:dyDescent="0.2">
      <c r="A68" s="102"/>
      <c r="B68" s="102"/>
      <c r="C68" s="100"/>
      <c r="D68" s="91"/>
      <c r="E68" s="91"/>
      <c r="F68" s="91"/>
      <c r="G68" s="91"/>
      <c r="H68" s="91"/>
      <c r="I68" s="91"/>
      <c r="J68" s="91"/>
      <c r="K68" s="91"/>
      <c r="L68" s="86">
        <f t="shared" si="1"/>
        <v>0</v>
      </c>
      <c r="M68" s="248"/>
    </row>
    <row r="69" spans="1:13" ht="31.5" customHeight="1" x14ac:dyDescent="0.2">
      <c r="A69" s="102"/>
      <c r="B69" s="102"/>
      <c r="C69" s="100"/>
      <c r="D69" s="91"/>
      <c r="E69" s="91"/>
      <c r="F69" s="91"/>
      <c r="G69" s="91"/>
      <c r="H69" s="91"/>
      <c r="I69" s="91"/>
      <c r="J69" s="91"/>
      <c r="K69" s="91"/>
      <c r="L69" s="86">
        <f t="shared" si="1"/>
        <v>0</v>
      </c>
      <c r="M69" s="248"/>
    </row>
    <row r="70" spans="1:13" ht="31.5" customHeight="1" x14ac:dyDescent="0.2">
      <c r="A70" s="102"/>
      <c r="B70" s="102"/>
      <c r="C70" s="100"/>
      <c r="D70" s="91"/>
      <c r="E70" s="91"/>
      <c r="F70" s="91"/>
      <c r="G70" s="91"/>
      <c r="H70" s="91"/>
      <c r="I70" s="91"/>
      <c r="J70" s="91"/>
      <c r="K70" s="91"/>
      <c r="L70" s="86">
        <f t="shared" si="1"/>
        <v>0</v>
      </c>
      <c r="M70" s="248"/>
    </row>
    <row r="71" spans="1:13" ht="31.5" customHeight="1" x14ac:dyDescent="0.2">
      <c r="A71" s="102"/>
      <c r="B71" s="102"/>
      <c r="C71" s="100"/>
      <c r="D71" s="91"/>
      <c r="E71" s="91"/>
      <c r="F71" s="91"/>
      <c r="G71" s="91"/>
      <c r="H71" s="91"/>
      <c r="I71" s="91"/>
      <c r="J71" s="91"/>
      <c r="K71" s="91"/>
      <c r="L71" s="86">
        <f t="shared" si="1"/>
        <v>0</v>
      </c>
      <c r="M71" s="248"/>
    </row>
    <row r="72" spans="1:13" ht="31.5" customHeight="1" x14ac:dyDescent="0.2">
      <c r="A72" s="102"/>
      <c r="B72" s="102"/>
      <c r="C72" s="100"/>
      <c r="D72" s="91"/>
      <c r="E72" s="91"/>
      <c r="F72" s="91"/>
      <c r="G72" s="91"/>
      <c r="H72" s="91"/>
      <c r="I72" s="91"/>
      <c r="J72" s="91"/>
      <c r="K72" s="91"/>
      <c r="L72" s="86">
        <f t="shared" si="1"/>
        <v>0</v>
      </c>
      <c r="M72" s="248"/>
    </row>
    <row r="73" spans="1:13" ht="31.5" customHeight="1" x14ac:dyDescent="0.2">
      <c r="A73" s="102"/>
      <c r="B73" s="102"/>
      <c r="C73" s="100"/>
      <c r="D73" s="91"/>
      <c r="E73" s="91"/>
      <c r="F73" s="91"/>
      <c r="G73" s="91"/>
      <c r="H73" s="91"/>
      <c r="I73" s="91"/>
      <c r="J73" s="91"/>
      <c r="K73" s="91"/>
      <c r="L73" s="86">
        <f t="shared" si="1"/>
        <v>0</v>
      </c>
      <c r="M73" s="248"/>
    </row>
    <row r="74" spans="1:13" ht="31.5" customHeight="1" x14ac:dyDescent="0.2">
      <c r="A74" s="102"/>
      <c r="B74" s="102"/>
      <c r="C74" s="100"/>
      <c r="D74" s="91"/>
      <c r="E74" s="91"/>
      <c r="F74" s="91"/>
      <c r="G74" s="91"/>
      <c r="H74" s="91"/>
      <c r="I74" s="91"/>
      <c r="J74" s="91"/>
      <c r="K74" s="91"/>
      <c r="L74" s="86">
        <f t="shared" si="1"/>
        <v>0</v>
      </c>
      <c r="M74" s="248"/>
    </row>
    <row r="75" spans="1:13" ht="31.5" customHeight="1" x14ac:dyDescent="0.2">
      <c r="A75" s="102"/>
      <c r="B75" s="102"/>
      <c r="C75" s="100"/>
      <c r="D75" s="91"/>
      <c r="E75" s="91"/>
      <c r="F75" s="91"/>
      <c r="G75" s="91"/>
      <c r="H75" s="91"/>
      <c r="I75" s="91"/>
      <c r="J75" s="91"/>
      <c r="K75" s="91"/>
      <c r="L75" s="86">
        <f t="shared" si="1"/>
        <v>0</v>
      </c>
      <c r="M75" s="248"/>
    </row>
    <row r="76" spans="1:13" ht="31.5" customHeight="1" x14ac:dyDescent="0.2">
      <c r="A76" s="102"/>
      <c r="B76" s="102"/>
      <c r="C76" s="100"/>
      <c r="D76" s="91"/>
      <c r="E76" s="91"/>
      <c r="F76" s="91"/>
      <c r="G76" s="91"/>
      <c r="H76" s="91"/>
      <c r="I76" s="91"/>
      <c r="J76" s="91"/>
      <c r="K76" s="91"/>
      <c r="L76" s="86">
        <f t="shared" si="1"/>
        <v>0</v>
      </c>
      <c r="M76" s="248"/>
    </row>
    <row r="77" spans="1:13" ht="31.5" customHeight="1" x14ac:dyDescent="0.2">
      <c r="A77" s="102"/>
      <c r="B77" s="102"/>
      <c r="C77" s="100"/>
      <c r="D77" s="91"/>
      <c r="E77" s="91"/>
      <c r="F77" s="91"/>
      <c r="G77" s="91"/>
      <c r="H77" s="91"/>
      <c r="I77" s="91"/>
      <c r="J77" s="91"/>
      <c r="K77" s="91"/>
      <c r="L77" s="86">
        <f t="shared" si="1"/>
        <v>0</v>
      </c>
      <c r="M77" s="248"/>
    </row>
    <row r="78" spans="1:13" ht="31.5" customHeight="1" x14ac:dyDescent="0.2">
      <c r="A78" s="102"/>
      <c r="B78" s="102"/>
      <c r="C78" s="100"/>
      <c r="D78" s="91"/>
      <c r="E78" s="91"/>
      <c r="F78" s="91"/>
      <c r="G78" s="91"/>
      <c r="H78" s="91"/>
      <c r="I78" s="91"/>
      <c r="J78" s="91"/>
      <c r="K78" s="91"/>
      <c r="L78" s="86">
        <f t="shared" si="1"/>
        <v>0</v>
      </c>
      <c r="M78" s="248"/>
    </row>
    <row r="79" spans="1:13" ht="31.5" customHeight="1" x14ac:dyDescent="0.2">
      <c r="A79" s="102"/>
      <c r="B79" s="102"/>
      <c r="C79" s="100"/>
      <c r="D79" s="91"/>
      <c r="E79" s="91"/>
      <c r="F79" s="91"/>
      <c r="G79" s="91"/>
      <c r="H79" s="91"/>
      <c r="I79" s="91"/>
      <c r="J79" s="91"/>
      <c r="K79" s="91"/>
      <c r="L79" s="86">
        <f t="shared" si="1"/>
        <v>0</v>
      </c>
      <c r="M79" s="248"/>
    </row>
    <row r="80" spans="1:13" ht="31.5" customHeight="1" x14ac:dyDescent="0.2">
      <c r="A80" s="102"/>
      <c r="B80" s="102"/>
      <c r="C80" s="100"/>
      <c r="D80" s="91"/>
      <c r="E80" s="91"/>
      <c r="F80" s="91"/>
      <c r="G80" s="91"/>
      <c r="H80" s="91"/>
      <c r="I80" s="91"/>
      <c r="J80" s="91"/>
      <c r="K80" s="91"/>
      <c r="L80" s="86">
        <f t="shared" si="1"/>
        <v>0</v>
      </c>
      <c r="M80" s="248"/>
    </row>
    <row r="81" spans="1:13" ht="31.5" customHeight="1" x14ac:dyDescent="0.2">
      <c r="A81" s="102"/>
      <c r="B81" s="102"/>
      <c r="C81" s="100"/>
      <c r="D81" s="91"/>
      <c r="E81" s="91"/>
      <c r="F81" s="91"/>
      <c r="G81" s="91"/>
      <c r="H81" s="91"/>
      <c r="I81" s="91"/>
      <c r="J81" s="91"/>
      <c r="K81" s="91"/>
      <c r="L81" s="86">
        <f t="shared" si="1"/>
        <v>0</v>
      </c>
      <c r="M81" s="248"/>
    </row>
    <row r="82" spans="1:13" ht="31.5" customHeight="1" x14ac:dyDescent="0.2">
      <c r="A82" s="102"/>
      <c r="B82" s="102"/>
      <c r="C82" s="100"/>
      <c r="D82" s="91"/>
      <c r="E82" s="91"/>
      <c r="F82" s="91"/>
      <c r="G82" s="91"/>
      <c r="H82" s="91"/>
      <c r="I82" s="91"/>
      <c r="J82" s="91"/>
      <c r="K82" s="91"/>
      <c r="L82" s="86">
        <f t="shared" si="1"/>
        <v>0</v>
      </c>
      <c r="M82" s="248"/>
    </row>
    <row r="83" spans="1:13" ht="31.5" customHeight="1" x14ac:dyDescent="0.2">
      <c r="A83" s="102"/>
      <c r="B83" s="102"/>
      <c r="C83" s="100"/>
      <c r="D83" s="91"/>
      <c r="E83" s="91"/>
      <c r="F83" s="91"/>
      <c r="G83" s="91"/>
      <c r="H83" s="91"/>
      <c r="I83" s="91"/>
      <c r="J83" s="91"/>
      <c r="K83" s="91"/>
      <c r="L83" s="86">
        <f t="shared" si="1"/>
        <v>0</v>
      </c>
      <c r="M83" s="248"/>
    </row>
    <row r="84" spans="1:13" ht="31.5" customHeight="1" x14ac:dyDescent="0.2">
      <c r="A84" s="102"/>
      <c r="B84" s="102"/>
      <c r="C84" s="100"/>
      <c r="D84" s="91"/>
      <c r="E84" s="91"/>
      <c r="F84" s="91"/>
      <c r="G84" s="91"/>
      <c r="H84" s="91"/>
      <c r="I84" s="91"/>
      <c r="J84" s="91"/>
      <c r="K84" s="91"/>
      <c r="L84" s="86">
        <f t="shared" si="1"/>
        <v>0</v>
      </c>
      <c r="M84" s="248"/>
    </row>
    <row r="85" spans="1:13" ht="31.5" customHeight="1" x14ac:dyDescent="0.2">
      <c r="A85" s="102"/>
      <c r="B85" s="102"/>
      <c r="C85" s="100"/>
      <c r="D85" s="91"/>
      <c r="E85" s="91"/>
      <c r="F85" s="91"/>
      <c r="G85" s="91"/>
      <c r="H85" s="91"/>
      <c r="I85" s="91"/>
      <c r="J85" s="91"/>
      <c r="K85" s="91"/>
      <c r="L85" s="86">
        <f t="shared" si="1"/>
        <v>0</v>
      </c>
      <c r="M85" s="248"/>
    </row>
    <row r="86" spans="1:13" ht="31.5" customHeight="1" x14ac:dyDescent="0.2">
      <c r="A86" s="102"/>
      <c r="B86" s="102"/>
      <c r="C86" s="100"/>
      <c r="D86" s="91"/>
      <c r="E86" s="91"/>
      <c r="F86" s="91"/>
      <c r="G86" s="91"/>
      <c r="H86" s="91"/>
      <c r="I86" s="91"/>
      <c r="J86" s="91"/>
      <c r="K86" s="91"/>
      <c r="L86" s="86">
        <f t="shared" si="1"/>
        <v>0</v>
      </c>
      <c r="M86" s="248"/>
    </row>
    <row r="87" spans="1:13" ht="31.5" customHeight="1" x14ac:dyDescent="0.2">
      <c r="A87" s="102"/>
      <c r="B87" s="102"/>
      <c r="C87" s="100"/>
      <c r="D87" s="91"/>
      <c r="E87" s="91"/>
      <c r="F87" s="91"/>
      <c r="G87" s="91"/>
      <c r="H87" s="91"/>
      <c r="I87" s="91"/>
      <c r="J87" s="91"/>
      <c r="K87" s="91"/>
      <c r="L87" s="86">
        <f t="shared" si="1"/>
        <v>0</v>
      </c>
      <c r="M87" s="248"/>
    </row>
    <row r="88" spans="1:13" ht="31.5" customHeight="1" x14ac:dyDescent="0.2">
      <c r="A88" s="102"/>
      <c r="B88" s="102"/>
      <c r="C88" s="100"/>
      <c r="D88" s="91"/>
      <c r="E88" s="91"/>
      <c r="F88" s="91"/>
      <c r="G88" s="91"/>
      <c r="H88" s="91"/>
      <c r="I88" s="91"/>
      <c r="J88" s="91"/>
      <c r="K88" s="91"/>
      <c r="L88" s="86">
        <f t="shared" si="1"/>
        <v>0</v>
      </c>
      <c r="M88" s="248"/>
    </row>
    <row r="89" spans="1:13" ht="31.5" customHeight="1" x14ac:dyDescent="0.2">
      <c r="A89" s="102"/>
      <c r="B89" s="102"/>
      <c r="C89" s="100"/>
      <c r="D89" s="91"/>
      <c r="E89" s="91"/>
      <c r="F89" s="91"/>
      <c r="G89" s="91"/>
      <c r="H89" s="91"/>
      <c r="I89" s="91"/>
      <c r="J89" s="91"/>
      <c r="K89" s="91"/>
      <c r="L89" s="86">
        <f t="shared" si="1"/>
        <v>0</v>
      </c>
      <c r="M89" s="248"/>
    </row>
    <row r="90" spans="1:13" ht="31.5" customHeight="1" x14ac:dyDescent="0.2">
      <c r="A90" s="102"/>
      <c r="B90" s="102"/>
      <c r="C90" s="100"/>
      <c r="D90" s="91"/>
      <c r="E90" s="91"/>
      <c r="F90" s="91"/>
      <c r="G90" s="91"/>
      <c r="H90" s="91"/>
      <c r="I90" s="91"/>
      <c r="J90" s="91"/>
      <c r="K90" s="91"/>
      <c r="L90" s="86">
        <f t="shared" si="1"/>
        <v>0</v>
      </c>
      <c r="M90" s="248"/>
    </row>
    <row r="91" spans="1:13" ht="31.5" customHeight="1" x14ac:dyDescent="0.2">
      <c r="A91" s="102"/>
      <c r="B91" s="102"/>
      <c r="C91" s="100"/>
      <c r="D91" s="91"/>
      <c r="E91" s="91"/>
      <c r="F91" s="91"/>
      <c r="G91" s="91"/>
      <c r="H91" s="91"/>
      <c r="I91" s="91"/>
      <c r="J91" s="91"/>
      <c r="K91" s="91"/>
      <c r="L91" s="86">
        <f t="shared" si="1"/>
        <v>0</v>
      </c>
      <c r="M91" s="248"/>
    </row>
    <row r="92" spans="1:13" ht="31.5" customHeight="1" x14ac:dyDescent="0.2">
      <c r="A92" s="102"/>
      <c r="B92" s="102"/>
      <c r="C92" s="100"/>
      <c r="D92" s="91"/>
      <c r="E92" s="91"/>
      <c r="F92" s="91"/>
      <c r="G92" s="91"/>
      <c r="H92" s="91"/>
      <c r="I92" s="91"/>
      <c r="J92" s="91"/>
      <c r="K92" s="91"/>
      <c r="L92" s="86">
        <f t="shared" ref="L92:L109" si="2">SUM(D92:K92)</f>
        <v>0</v>
      </c>
      <c r="M92" s="248"/>
    </row>
    <row r="93" spans="1:13" ht="31.5" customHeight="1" x14ac:dyDescent="0.2">
      <c r="A93" s="102"/>
      <c r="B93" s="102"/>
      <c r="C93" s="100"/>
      <c r="D93" s="91"/>
      <c r="E93" s="91"/>
      <c r="F93" s="91"/>
      <c r="G93" s="91"/>
      <c r="H93" s="91"/>
      <c r="I93" s="91"/>
      <c r="J93" s="91"/>
      <c r="K93" s="91"/>
      <c r="L93" s="86">
        <f t="shared" si="2"/>
        <v>0</v>
      </c>
      <c r="M93" s="248"/>
    </row>
    <row r="94" spans="1:13" ht="31.5" customHeight="1" x14ac:dyDescent="0.2">
      <c r="A94" s="102"/>
      <c r="B94" s="102"/>
      <c r="C94" s="100"/>
      <c r="D94" s="91"/>
      <c r="E94" s="91"/>
      <c r="F94" s="91"/>
      <c r="G94" s="91"/>
      <c r="H94" s="91"/>
      <c r="I94" s="91"/>
      <c r="J94" s="91"/>
      <c r="K94" s="91"/>
      <c r="L94" s="86">
        <f t="shared" si="2"/>
        <v>0</v>
      </c>
      <c r="M94" s="248"/>
    </row>
    <row r="95" spans="1:13" ht="31.5" customHeight="1" x14ac:dyDescent="0.2">
      <c r="A95" s="102"/>
      <c r="B95" s="102"/>
      <c r="C95" s="100"/>
      <c r="D95" s="91"/>
      <c r="E95" s="91"/>
      <c r="F95" s="91"/>
      <c r="G95" s="91"/>
      <c r="H95" s="91"/>
      <c r="I95" s="91"/>
      <c r="J95" s="91"/>
      <c r="K95" s="91"/>
      <c r="L95" s="86">
        <f t="shared" si="2"/>
        <v>0</v>
      </c>
      <c r="M95" s="248"/>
    </row>
    <row r="96" spans="1:13" ht="31.5" customHeight="1" x14ac:dyDescent="0.2">
      <c r="A96" s="102"/>
      <c r="B96" s="102"/>
      <c r="C96" s="100"/>
      <c r="D96" s="91"/>
      <c r="E96" s="91"/>
      <c r="F96" s="91"/>
      <c r="G96" s="91"/>
      <c r="H96" s="91"/>
      <c r="I96" s="91"/>
      <c r="J96" s="91"/>
      <c r="K96" s="91"/>
      <c r="L96" s="86">
        <f t="shared" si="2"/>
        <v>0</v>
      </c>
      <c r="M96" s="248"/>
    </row>
    <row r="97" spans="1:13" ht="31.5" customHeight="1" x14ac:dyDescent="0.2">
      <c r="A97" s="102"/>
      <c r="B97" s="102"/>
      <c r="C97" s="100"/>
      <c r="D97" s="91"/>
      <c r="E97" s="91"/>
      <c r="F97" s="91"/>
      <c r="G97" s="91"/>
      <c r="H97" s="91"/>
      <c r="I97" s="91"/>
      <c r="J97" s="91"/>
      <c r="K97" s="91"/>
      <c r="L97" s="86">
        <f t="shared" si="2"/>
        <v>0</v>
      </c>
      <c r="M97" s="248"/>
    </row>
    <row r="98" spans="1:13" ht="31.5" customHeight="1" x14ac:dyDescent="0.2">
      <c r="A98" s="102"/>
      <c r="B98" s="102"/>
      <c r="C98" s="100"/>
      <c r="D98" s="91"/>
      <c r="E98" s="91"/>
      <c r="F98" s="91"/>
      <c r="G98" s="91"/>
      <c r="H98" s="91"/>
      <c r="I98" s="91"/>
      <c r="J98" s="91"/>
      <c r="K98" s="91"/>
      <c r="L98" s="86">
        <f t="shared" si="2"/>
        <v>0</v>
      </c>
      <c r="M98" s="248"/>
    </row>
    <row r="99" spans="1:13" ht="31.5" customHeight="1" x14ac:dyDescent="0.2">
      <c r="A99" s="102"/>
      <c r="B99" s="102"/>
      <c r="C99" s="100"/>
      <c r="D99" s="91"/>
      <c r="E99" s="91"/>
      <c r="F99" s="91"/>
      <c r="G99" s="91"/>
      <c r="H99" s="91"/>
      <c r="I99" s="91"/>
      <c r="J99" s="91"/>
      <c r="K99" s="91"/>
      <c r="L99" s="86">
        <f t="shared" si="2"/>
        <v>0</v>
      </c>
      <c r="M99" s="248"/>
    </row>
    <row r="100" spans="1:13" ht="31.5" customHeight="1" x14ac:dyDescent="0.2">
      <c r="A100" s="102"/>
      <c r="B100" s="102"/>
      <c r="C100" s="100"/>
      <c r="D100" s="91"/>
      <c r="E100" s="91"/>
      <c r="F100" s="91"/>
      <c r="G100" s="91"/>
      <c r="H100" s="91"/>
      <c r="I100" s="91"/>
      <c r="J100" s="91"/>
      <c r="K100" s="91"/>
      <c r="L100" s="86">
        <f t="shared" si="2"/>
        <v>0</v>
      </c>
      <c r="M100" s="248"/>
    </row>
    <row r="101" spans="1:13" ht="31.5" customHeight="1" x14ac:dyDescent="0.2">
      <c r="A101" s="102"/>
      <c r="B101" s="102"/>
      <c r="C101" s="100"/>
      <c r="D101" s="91"/>
      <c r="E101" s="91"/>
      <c r="F101" s="91"/>
      <c r="G101" s="91"/>
      <c r="H101" s="91"/>
      <c r="I101" s="91"/>
      <c r="J101" s="91"/>
      <c r="K101" s="91"/>
      <c r="L101" s="86">
        <f t="shared" si="2"/>
        <v>0</v>
      </c>
      <c r="M101" s="248"/>
    </row>
    <row r="102" spans="1:13" ht="31.5" customHeight="1" x14ac:dyDescent="0.2">
      <c r="A102" s="102"/>
      <c r="B102" s="102"/>
      <c r="C102" s="100"/>
      <c r="D102" s="91"/>
      <c r="E102" s="91"/>
      <c r="F102" s="91"/>
      <c r="G102" s="91"/>
      <c r="H102" s="91"/>
      <c r="I102" s="91"/>
      <c r="J102" s="91"/>
      <c r="K102" s="91"/>
      <c r="L102" s="86">
        <f t="shared" si="2"/>
        <v>0</v>
      </c>
      <c r="M102" s="248"/>
    </row>
    <row r="103" spans="1:13" ht="31.5" customHeight="1" x14ac:dyDescent="0.2">
      <c r="A103" s="102"/>
      <c r="B103" s="102"/>
      <c r="C103" s="100"/>
      <c r="D103" s="91"/>
      <c r="E103" s="91"/>
      <c r="F103" s="91"/>
      <c r="G103" s="91"/>
      <c r="H103" s="91"/>
      <c r="I103" s="91"/>
      <c r="J103" s="91"/>
      <c r="K103" s="91"/>
      <c r="L103" s="86">
        <f t="shared" si="2"/>
        <v>0</v>
      </c>
      <c r="M103" s="248"/>
    </row>
    <row r="104" spans="1:13" ht="31.5" customHeight="1" x14ac:dyDescent="0.2">
      <c r="A104" s="102"/>
      <c r="B104" s="102"/>
      <c r="C104" s="100"/>
      <c r="D104" s="91"/>
      <c r="E104" s="91"/>
      <c r="F104" s="91"/>
      <c r="G104" s="91"/>
      <c r="H104" s="91"/>
      <c r="I104" s="91"/>
      <c r="J104" s="91"/>
      <c r="K104" s="91"/>
      <c r="L104" s="86">
        <f t="shared" si="2"/>
        <v>0</v>
      </c>
      <c r="M104" s="248"/>
    </row>
    <row r="105" spans="1:13" ht="31.5" customHeight="1" x14ac:dyDescent="0.2">
      <c r="A105" s="102"/>
      <c r="B105" s="102"/>
      <c r="C105" s="100"/>
      <c r="D105" s="91"/>
      <c r="E105" s="91"/>
      <c r="F105" s="91"/>
      <c r="G105" s="91"/>
      <c r="H105" s="91"/>
      <c r="I105" s="91"/>
      <c r="J105" s="91"/>
      <c r="K105" s="91"/>
      <c r="L105" s="86">
        <f t="shared" si="2"/>
        <v>0</v>
      </c>
      <c r="M105" s="248"/>
    </row>
    <row r="106" spans="1:13" ht="31.5" customHeight="1" x14ac:dyDescent="0.2">
      <c r="A106" s="102"/>
      <c r="B106" s="102"/>
      <c r="C106" s="100"/>
      <c r="D106" s="91"/>
      <c r="E106" s="91"/>
      <c r="F106" s="91"/>
      <c r="G106" s="91"/>
      <c r="H106" s="91"/>
      <c r="I106" s="91"/>
      <c r="J106" s="91"/>
      <c r="K106" s="91"/>
      <c r="L106" s="86">
        <f t="shared" si="2"/>
        <v>0</v>
      </c>
      <c r="M106" s="248"/>
    </row>
    <row r="107" spans="1:13" ht="31.5" customHeight="1" x14ac:dyDescent="0.2">
      <c r="A107" s="102"/>
      <c r="B107" s="102"/>
      <c r="C107" s="100"/>
      <c r="D107" s="91"/>
      <c r="E107" s="91"/>
      <c r="F107" s="91"/>
      <c r="G107" s="91"/>
      <c r="H107" s="91"/>
      <c r="I107" s="91"/>
      <c r="J107" s="91"/>
      <c r="K107" s="91"/>
      <c r="L107" s="86">
        <f t="shared" si="2"/>
        <v>0</v>
      </c>
      <c r="M107" s="248"/>
    </row>
    <row r="108" spans="1:13" ht="31.5" customHeight="1" x14ac:dyDescent="0.2">
      <c r="A108" s="102"/>
      <c r="B108" s="102"/>
      <c r="C108" s="100"/>
      <c r="D108" s="91"/>
      <c r="E108" s="91"/>
      <c r="F108" s="91"/>
      <c r="G108" s="91"/>
      <c r="H108" s="91"/>
      <c r="I108" s="91"/>
      <c r="J108" s="91"/>
      <c r="K108" s="91"/>
      <c r="L108" s="86">
        <f t="shared" si="2"/>
        <v>0</v>
      </c>
      <c r="M108" s="248"/>
    </row>
    <row r="109" spans="1:13" ht="31.5" customHeight="1" x14ac:dyDescent="0.2">
      <c r="A109" s="102"/>
      <c r="B109" s="102"/>
      <c r="C109" s="100"/>
      <c r="D109" s="91"/>
      <c r="E109" s="91"/>
      <c r="F109" s="91"/>
      <c r="G109" s="91"/>
      <c r="H109" s="91"/>
      <c r="I109" s="91"/>
      <c r="J109" s="91"/>
      <c r="K109" s="91"/>
      <c r="L109" s="86">
        <f t="shared" si="2"/>
        <v>0</v>
      </c>
      <c r="M109" s="248"/>
    </row>
    <row r="110" spans="1:13" ht="31.5" customHeight="1" x14ac:dyDescent="0.2">
      <c r="A110" s="102"/>
      <c r="B110" s="102"/>
      <c r="C110" s="100"/>
      <c r="D110" s="91"/>
      <c r="E110" s="91"/>
      <c r="F110" s="91"/>
      <c r="G110" s="91"/>
      <c r="H110" s="91"/>
      <c r="I110" s="91"/>
      <c r="J110" s="91"/>
      <c r="K110" s="91"/>
      <c r="L110" s="86">
        <f t="shared" ref="L110:L160" si="3">SUM(D110:K110)</f>
        <v>0</v>
      </c>
      <c r="M110" s="248"/>
    </row>
    <row r="111" spans="1:13" ht="31.5" customHeight="1" x14ac:dyDescent="0.2">
      <c r="A111" s="102"/>
      <c r="B111" s="102"/>
      <c r="C111" s="100"/>
      <c r="D111" s="91"/>
      <c r="E111" s="91"/>
      <c r="F111" s="91"/>
      <c r="G111" s="91"/>
      <c r="H111" s="91"/>
      <c r="I111" s="91"/>
      <c r="J111" s="91"/>
      <c r="K111" s="91"/>
      <c r="L111" s="86">
        <f t="shared" si="3"/>
        <v>0</v>
      </c>
      <c r="M111" s="248"/>
    </row>
    <row r="112" spans="1:13" ht="31.5" customHeight="1" x14ac:dyDescent="0.2">
      <c r="A112" s="102"/>
      <c r="B112" s="102"/>
      <c r="C112" s="100"/>
      <c r="D112" s="91"/>
      <c r="E112" s="91"/>
      <c r="F112" s="91"/>
      <c r="G112" s="91"/>
      <c r="H112" s="91"/>
      <c r="I112" s="91"/>
      <c r="J112" s="91"/>
      <c r="K112" s="91"/>
      <c r="L112" s="86">
        <f t="shared" si="3"/>
        <v>0</v>
      </c>
      <c r="M112" s="248"/>
    </row>
    <row r="113" spans="1:13" ht="31.5" customHeight="1" x14ac:dyDescent="0.2">
      <c r="A113" s="102"/>
      <c r="B113" s="102"/>
      <c r="C113" s="100"/>
      <c r="D113" s="91"/>
      <c r="E113" s="91"/>
      <c r="F113" s="91"/>
      <c r="G113" s="91"/>
      <c r="H113" s="91"/>
      <c r="I113" s="91"/>
      <c r="J113" s="91"/>
      <c r="K113" s="91"/>
      <c r="L113" s="86">
        <f t="shared" si="3"/>
        <v>0</v>
      </c>
      <c r="M113" s="248"/>
    </row>
    <row r="114" spans="1:13" ht="31.5" customHeight="1" x14ac:dyDescent="0.2">
      <c r="A114" s="102"/>
      <c r="B114" s="102"/>
      <c r="C114" s="100"/>
      <c r="D114" s="91"/>
      <c r="E114" s="91"/>
      <c r="F114" s="91"/>
      <c r="G114" s="91"/>
      <c r="H114" s="91"/>
      <c r="I114" s="91"/>
      <c r="J114" s="91"/>
      <c r="K114" s="91"/>
      <c r="L114" s="86">
        <f t="shared" si="3"/>
        <v>0</v>
      </c>
      <c r="M114" s="248"/>
    </row>
    <row r="115" spans="1:13" ht="31.5" customHeight="1" x14ac:dyDescent="0.2">
      <c r="A115" s="102"/>
      <c r="B115" s="102"/>
      <c r="C115" s="100"/>
      <c r="D115" s="91"/>
      <c r="E115" s="91"/>
      <c r="F115" s="91"/>
      <c r="G115" s="91"/>
      <c r="H115" s="91"/>
      <c r="I115" s="91"/>
      <c r="J115" s="91"/>
      <c r="K115" s="91"/>
      <c r="L115" s="86">
        <f t="shared" si="3"/>
        <v>0</v>
      </c>
      <c r="M115" s="248"/>
    </row>
    <row r="116" spans="1:13" ht="31.5" customHeight="1" x14ac:dyDescent="0.2">
      <c r="A116" s="102"/>
      <c r="B116" s="102"/>
      <c r="C116" s="100"/>
      <c r="D116" s="91"/>
      <c r="E116" s="91"/>
      <c r="F116" s="91"/>
      <c r="G116" s="91"/>
      <c r="H116" s="91"/>
      <c r="I116" s="91"/>
      <c r="J116" s="91"/>
      <c r="K116" s="91"/>
      <c r="L116" s="86">
        <f t="shared" si="3"/>
        <v>0</v>
      </c>
      <c r="M116" s="248"/>
    </row>
    <row r="117" spans="1:13" ht="31.5" customHeight="1" x14ac:dyDescent="0.2">
      <c r="A117" s="102"/>
      <c r="B117" s="102"/>
      <c r="C117" s="100"/>
      <c r="D117" s="91"/>
      <c r="E117" s="91"/>
      <c r="F117" s="91"/>
      <c r="G117" s="91"/>
      <c r="H117" s="91"/>
      <c r="I117" s="91"/>
      <c r="J117" s="91"/>
      <c r="K117" s="91"/>
      <c r="L117" s="86">
        <f t="shared" si="3"/>
        <v>0</v>
      </c>
      <c r="M117" s="248"/>
    </row>
    <row r="118" spans="1:13" ht="31.5" customHeight="1" x14ac:dyDescent="0.2">
      <c r="A118" s="102"/>
      <c r="B118" s="102"/>
      <c r="C118" s="100"/>
      <c r="D118" s="91"/>
      <c r="E118" s="91"/>
      <c r="F118" s="91"/>
      <c r="G118" s="91"/>
      <c r="H118" s="91"/>
      <c r="I118" s="91"/>
      <c r="J118" s="91"/>
      <c r="K118" s="91"/>
      <c r="L118" s="86">
        <f t="shared" si="3"/>
        <v>0</v>
      </c>
      <c r="M118" s="248"/>
    </row>
    <row r="119" spans="1:13" ht="31.5" customHeight="1" x14ac:dyDescent="0.2">
      <c r="A119" s="102"/>
      <c r="B119" s="102"/>
      <c r="C119" s="100"/>
      <c r="D119" s="91"/>
      <c r="E119" s="91"/>
      <c r="F119" s="91"/>
      <c r="G119" s="91"/>
      <c r="H119" s="91"/>
      <c r="I119" s="91"/>
      <c r="J119" s="91"/>
      <c r="K119" s="91"/>
      <c r="L119" s="86">
        <f t="shared" si="3"/>
        <v>0</v>
      </c>
      <c r="M119" s="248"/>
    </row>
    <row r="120" spans="1:13" ht="31.5" customHeight="1" x14ac:dyDescent="0.2">
      <c r="A120" s="102"/>
      <c r="B120" s="102"/>
      <c r="C120" s="100"/>
      <c r="D120" s="91"/>
      <c r="E120" s="91"/>
      <c r="F120" s="91"/>
      <c r="G120" s="91"/>
      <c r="H120" s="91"/>
      <c r="I120" s="91"/>
      <c r="J120" s="91"/>
      <c r="K120" s="91"/>
      <c r="L120" s="86">
        <f t="shared" si="3"/>
        <v>0</v>
      </c>
      <c r="M120" s="248"/>
    </row>
    <row r="121" spans="1:13" ht="31.5" customHeight="1" x14ac:dyDescent="0.2">
      <c r="A121" s="102"/>
      <c r="B121" s="102"/>
      <c r="C121" s="100"/>
      <c r="D121" s="91"/>
      <c r="E121" s="91"/>
      <c r="F121" s="91"/>
      <c r="G121" s="91"/>
      <c r="H121" s="91"/>
      <c r="I121" s="91"/>
      <c r="J121" s="91"/>
      <c r="K121" s="91"/>
      <c r="L121" s="86">
        <f t="shared" si="3"/>
        <v>0</v>
      </c>
      <c r="M121" s="248"/>
    </row>
    <row r="122" spans="1:13" ht="31.5" customHeight="1" x14ac:dyDescent="0.2">
      <c r="A122" s="102"/>
      <c r="B122" s="102"/>
      <c r="C122" s="100"/>
      <c r="D122" s="91"/>
      <c r="E122" s="91"/>
      <c r="F122" s="91"/>
      <c r="G122" s="91"/>
      <c r="H122" s="91"/>
      <c r="I122" s="91"/>
      <c r="J122" s="91"/>
      <c r="K122" s="91"/>
      <c r="L122" s="86">
        <f t="shared" si="3"/>
        <v>0</v>
      </c>
      <c r="M122" s="248"/>
    </row>
    <row r="123" spans="1:13" ht="31.5" customHeight="1" x14ac:dyDescent="0.2">
      <c r="A123" s="102"/>
      <c r="B123" s="102"/>
      <c r="C123" s="100"/>
      <c r="D123" s="91"/>
      <c r="E123" s="91"/>
      <c r="F123" s="91"/>
      <c r="G123" s="91"/>
      <c r="H123" s="91"/>
      <c r="I123" s="91"/>
      <c r="J123" s="91"/>
      <c r="K123" s="91"/>
      <c r="L123" s="86">
        <f t="shared" si="3"/>
        <v>0</v>
      </c>
      <c r="M123" s="248"/>
    </row>
    <row r="124" spans="1:13" ht="31.5" customHeight="1" x14ac:dyDescent="0.2">
      <c r="A124" s="102"/>
      <c r="B124" s="102"/>
      <c r="C124" s="100"/>
      <c r="D124" s="91"/>
      <c r="E124" s="91"/>
      <c r="F124" s="91"/>
      <c r="G124" s="91"/>
      <c r="H124" s="91"/>
      <c r="I124" s="91"/>
      <c r="J124" s="91"/>
      <c r="K124" s="91"/>
      <c r="L124" s="86">
        <f t="shared" si="3"/>
        <v>0</v>
      </c>
      <c r="M124" s="248"/>
    </row>
    <row r="125" spans="1:13" ht="31.5" customHeight="1" x14ac:dyDescent="0.2">
      <c r="A125" s="102"/>
      <c r="B125" s="102"/>
      <c r="C125" s="100"/>
      <c r="D125" s="91"/>
      <c r="E125" s="91"/>
      <c r="F125" s="91"/>
      <c r="G125" s="91"/>
      <c r="H125" s="91"/>
      <c r="I125" s="91"/>
      <c r="J125" s="91"/>
      <c r="K125" s="91"/>
      <c r="L125" s="86">
        <f t="shared" si="3"/>
        <v>0</v>
      </c>
      <c r="M125" s="248"/>
    </row>
    <row r="126" spans="1:13" ht="31.5" customHeight="1" x14ac:dyDescent="0.2">
      <c r="A126" s="102"/>
      <c r="B126" s="102"/>
      <c r="C126" s="100"/>
      <c r="D126" s="91"/>
      <c r="E126" s="91"/>
      <c r="F126" s="91"/>
      <c r="G126" s="91"/>
      <c r="H126" s="91"/>
      <c r="I126" s="91"/>
      <c r="J126" s="91"/>
      <c r="K126" s="91"/>
      <c r="L126" s="86">
        <f t="shared" si="3"/>
        <v>0</v>
      </c>
      <c r="M126" s="248"/>
    </row>
    <row r="127" spans="1:13" ht="31.5" customHeight="1" x14ac:dyDescent="0.2">
      <c r="A127" s="102"/>
      <c r="B127" s="102"/>
      <c r="C127" s="100"/>
      <c r="D127" s="91"/>
      <c r="E127" s="91"/>
      <c r="F127" s="91"/>
      <c r="G127" s="91"/>
      <c r="H127" s="91"/>
      <c r="I127" s="91"/>
      <c r="J127" s="91"/>
      <c r="K127" s="91"/>
      <c r="L127" s="86">
        <f t="shared" si="3"/>
        <v>0</v>
      </c>
      <c r="M127" s="248"/>
    </row>
    <row r="128" spans="1:13" ht="31.5" customHeight="1" x14ac:dyDescent="0.2">
      <c r="A128" s="102"/>
      <c r="B128" s="102"/>
      <c r="C128" s="100"/>
      <c r="D128" s="91"/>
      <c r="E128" s="91"/>
      <c r="F128" s="91"/>
      <c r="G128" s="91"/>
      <c r="H128" s="91"/>
      <c r="I128" s="91"/>
      <c r="J128" s="91"/>
      <c r="K128" s="91"/>
      <c r="L128" s="86">
        <f t="shared" si="3"/>
        <v>0</v>
      </c>
      <c r="M128" s="248"/>
    </row>
    <row r="129" spans="1:13" ht="31.5" customHeight="1" x14ac:dyDescent="0.2">
      <c r="A129" s="102"/>
      <c r="B129" s="102"/>
      <c r="C129" s="100"/>
      <c r="D129" s="91"/>
      <c r="E129" s="91"/>
      <c r="F129" s="91"/>
      <c r="G129" s="91"/>
      <c r="H129" s="91"/>
      <c r="I129" s="91"/>
      <c r="J129" s="91"/>
      <c r="K129" s="91"/>
      <c r="L129" s="86">
        <f t="shared" si="3"/>
        <v>0</v>
      </c>
      <c r="M129" s="248"/>
    </row>
    <row r="130" spans="1:13" ht="31.5" customHeight="1" x14ac:dyDescent="0.2">
      <c r="A130" s="102"/>
      <c r="B130" s="102"/>
      <c r="C130" s="100"/>
      <c r="D130" s="91"/>
      <c r="E130" s="91"/>
      <c r="F130" s="91"/>
      <c r="G130" s="91"/>
      <c r="H130" s="91"/>
      <c r="I130" s="91"/>
      <c r="J130" s="91"/>
      <c r="K130" s="91"/>
      <c r="L130" s="86">
        <f t="shared" si="3"/>
        <v>0</v>
      </c>
      <c r="M130" s="248"/>
    </row>
    <row r="131" spans="1:13" ht="31.5" customHeight="1" x14ac:dyDescent="0.2">
      <c r="A131" s="102"/>
      <c r="B131" s="102"/>
      <c r="C131" s="100"/>
      <c r="D131" s="91"/>
      <c r="E131" s="91"/>
      <c r="F131" s="91"/>
      <c r="G131" s="91"/>
      <c r="H131" s="91"/>
      <c r="I131" s="91"/>
      <c r="J131" s="91"/>
      <c r="K131" s="91"/>
      <c r="L131" s="86">
        <f t="shared" si="3"/>
        <v>0</v>
      </c>
      <c r="M131" s="248"/>
    </row>
    <row r="132" spans="1:13" ht="31.5" customHeight="1" x14ac:dyDescent="0.2">
      <c r="A132" s="102"/>
      <c r="B132" s="102"/>
      <c r="C132" s="100"/>
      <c r="D132" s="91"/>
      <c r="E132" s="91"/>
      <c r="F132" s="91"/>
      <c r="G132" s="91"/>
      <c r="H132" s="91"/>
      <c r="I132" s="91"/>
      <c r="J132" s="91"/>
      <c r="K132" s="91"/>
      <c r="L132" s="86">
        <f t="shared" si="3"/>
        <v>0</v>
      </c>
      <c r="M132" s="248"/>
    </row>
    <row r="133" spans="1:13" ht="31.5" customHeight="1" x14ac:dyDescent="0.2">
      <c r="A133" s="102"/>
      <c r="B133" s="102"/>
      <c r="C133" s="100"/>
      <c r="D133" s="91"/>
      <c r="E133" s="91"/>
      <c r="F133" s="91"/>
      <c r="G133" s="91"/>
      <c r="H133" s="91"/>
      <c r="I133" s="91"/>
      <c r="J133" s="91"/>
      <c r="K133" s="91"/>
      <c r="L133" s="86">
        <f t="shared" si="3"/>
        <v>0</v>
      </c>
      <c r="M133" s="248"/>
    </row>
    <row r="134" spans="1:13" ht="31.5" customHeight="1" x14ac:dyDescent="0.2">
      <c r="A134" s="102"/>
      <c r="B134" s="102"/>
      <c r="C134" s="100"/>
      <c r="D134" s="91"/>
      <c r="E134" s="91"/>
      <c r="F134" s="91"/>
      <c r="G134" s="91"/>
      <c r="H134" s="91"/>
      <c r="I134" s="91"/>
      <c r="J134" s="91"/>
      <c r="K134" s="91"/>
      <c r="L134" s="86">
        <f t="shared" si="3"/>
        <v>0</v>
      </c>
      <c r="M134" s="248"/>
    </row>
    <row r="135" spans="1:13" ht="31.5" customHeight="1" x14ac:dyDescent="0.2">
      <c r="A135" s="102"/>
      <c r="B135" s="102"/>
      <c r="C135" s="100"/>
      <c r="D135" s="91"/>
      <c r="E135" s="91"/>
      <c r="F135" s="91"/>
      <c r="G135" s="91"/>
      <c r="H135" s="91"/>
      <c r="I135" s="91"/>
      <c r="J135" s="91"/>
      <c r="K135" s="91"/>
      <c r="L135" s="86">
        <f t="shared" si="3"/>
        <v>0</v>
      </c>
      <c r="M135" s="248"/>
    </row>
    <row r="136" spans="1:13" ht="31.5" customHeight="1" x14ac:dyDescent="0.2">
      <c r="A136" s="102"/>
      <c r="B136" s="102"/>
      <c r="C136" s="100"/>
      <c r="D136" s="91"/>
      <c r="E136" s="91"/>
      <c r="F136" s="91"/>
      <c r="G136" s="91"/>
      <c r="H136" s="91"/>
      <c r="I136" s="91"/>
      <c r="J136" s="91"/>
      <c r="K136" s="91"/>
      <c r="L136" s="86">
        <f t="shared" si="3"/>
        <v>0</v>
      </c>
      <c r="M136" s="248"/>
    </row>
    <row r="137" spans="1:13" ht="31.5" customHeight="1" x14ac:dyDescent="0.2">
      <c r="A137" s="102"/>
      <c r="B137" s="102"/>
      <c r="C137" s="100"/>
      <c r="D137" s="91"/>
      <c r="E137" s="91"/>
      <c r="F137" s="91"/>
      <c r="G137" s="91"/>
      <c r="H137" s="91"/>
      <c r="I137" s="91"/>
      <c r="J137" s="91"/>
      <c r="K137" s="91"/>
      <c r="L137" s="86">
        <f t="shared" si="3"/>
        <v>0</v>
      </c>
      <c r="M137" s="248"/>
    </row>
    <row r="138" spans="1:13" ht="31.5" customHeight="1" x14ac:dyDescent="0.2">
      <c r="A138" s="102"/>
      <c r="B138" s="102"/>
      <c r="C138" s="100"/>
      <c r="D138" s="91"/>
      <c r="E138" s="91"/>
      <c r="F138" s="91"/>
      <c r="G138" s="91"/>
      <c r="H138" s="91"/>
      <c r="I138" s="91"/>
      <c r="J138" s="91"/>
      <c r="K138" s="91"/>
      <c r="L138" s="86">
        <f t="shared" si="3"/>
        <v>0</v>
      </c>
      <c r="M138" s="248"/>
    </row>
    <row r="139" spans="1:13" ht="31.5" customHeight="1" x14ac:dyDescent="0.2">
      <c r="A139" s="102"/>
      <c r="B139" s="102"/>
      <c r="C139" s="100"/>
      <c r="D139" s="91"/>
      <c r="E139" s="91"/>
      <c r="F139" s="91"/>
      <c r="G139" s="91"/>
      <c r="H139" s="91"/>
      <c r="I139" s="91"/>
      <c r="J139" s="91"/>
      <c r="K139" s="91"/>
      <c r="L139" s="86">
        <f t="shared" si="3"/>
        <v>0</v>
      </c>
      <c r="M139" s="248"/>
    </row>
    <row r="140" spans="1:13" ht="31.5" customHeight="1" x14ac:dyDescent="0.2">
      <c r="A140" s="102"/>
      <c r="B140" s="102"/>
      <c r="C140" s="100"/>
      <c r="D140" s="91"/>
      <c r="E140" s="91"/>
      <c r="F140" s="91"/>
      <c r="G140" s="91"/>
      <c r="H140" s="91"/>
      <c r="I140" s="91"/>
      <c r="J140" s="91"/>
      <c r="K140" s="91"/>
      <c r="L140" s="86">
        <f t="shared" si="3"/>
        <v>0</v>
      </c>
      <c r="M140" s="248"/>
    </row>
    <row r="141" spans="1:13" ht="31.5" customHeight="1" x14ac:dyDescent="0.2">
      <c r="A141" s="102"/>
      <c r="B141" s="102"/>
      <c r="C141" s="100"/>
      <c r="D141" s="91"/>
      <c r="E141" s="91"/>
      <c r="F141" s="91"/>
      <c r="G141" s="91"/>
      <c r="H141" s="91"/>
      <c r="I141" s="91"/>
      <c r="J141" s="91"/>
      <c r="K141" s="91"/>
      <c r="L141" s="86">
        <f t="shared" si="3"/>
        <v>0</v>
      </c>
      <c r="M141" s="248"/>
    </row>
    <row r="142" spans="1:13" ht="31.5" customHeight="1" x14ac:dyDescent="0.2">
      <c r="A142" s="102"/>
      <c r="B142" s="102"/>
      <c r="C142" s="100"/>
      <c r="D142" s="91"/>
      <c r="E142" s="91"/>
      <c r="F142" s="91"/>
      <c r="G142" s="91"/>
      <c r="H142" s="91"/>
      <c r="I142" s="91"/>
      <c r="J142" s="91"/>
      <c r="K142" s="91"/>
      <c r="L142" s="86">
        <f t="shared" si="3"/>
        <v>0</v>
      </c>
      <c r="M142" s="248"/>
    </row>
    <row r="143" spans="1:13" s="310" customFormat="1" ht="31.5" customHeight="1" x14ac:dyDescent="0.2">
      <c r="A143" s="102"/>
      <c r="B143" s="102"/>
      <c r="C143" s="100"/>
      <c r="D143" s="91"/>
      <c r="E143" s="91"/>
      <c r="F143" s="91"/>
      <c r="G143" s="91"/>
      <c r="H143" s="91"/>
      <c r="I143" s="91"/>
      <c r="J143" s="91"/>
      <c r="K143" s="91"/>
      <c r="L143" s="86">
        <f t="shared" si="3"/>
        <v>0</v>
      </c>
      <c r="M143" s="248"/>
    </row>
    <row r="144" spans="1:13" ht="31.5" customHeight="1" x14ac:dyDescent="0.2">
      <c r="A144" s="102"/>
      <c r="B144" s="102"/>
      <c r="C144" s="100"/>
      <c r="D144" s="91"/>
      <c r="E144" s="91"/>
      <c r="F144" s="91"/>
      <c r="G144" s="91"/>
      <c r="H144" s="91"/>
      <c r="I144" s="91"/>
      <c r="J144" s="91"/>
      <c r="K144" s="91"/>
      <c r="L144" s="86">
        <f t="shared" si="3"/>
        <v>0</v>
      </c>
      <c r="M144" s="248"/>
    </row>
    <row r="145" spans="1:13" ht="31.5" customHeight="1" x14ac:dyDescent="0.2">
      <c r="A145" s="102"/>
      <c r="B145" s="102"/>
      <c r="C145" s="100"/>
      <c r="D145" s="91"/>
      <c r="E145" s="91"/>
      <c r="F145" s="91"/>
      <c r="G145" s="91"/>
      <c r="H145" s="91"/>
      <c r="I145" s="91"/>
      <c r="J145" s="91"/>
      <c r="K145" s="91"/>
      <c r="L145" s="86">
        <f t="shared" si="3"/>
        <v>0</v>
      </c>
      <c r="M145" s="248"/>
    </row>
    <row r="146" spans="1:13" ht="31.5" customHeight="1" x14ac:dyDescent="0.2">
      <c r="A146" s="102"/>
      <c r="B146" s="102"/>
      <c r="C146" s="100"/>
      <c r="D146" s="91"/>
      <c r="E146" s="91"/>
      <c r="F146" s="91"/>
      <c r="G146" s="91"/>
      <c r="H146" s="91"/>
      <c r="I146" s="91"/>
      <c r="J146" s="91"/>
      <c r="K146" s="91"/>
      <c r="L146" s="86">
        <f t="shared" si="3"/>
        <v>0</v>
      </c>
      <c r="M146" s="248"/>
    </row>
    <row r="147" spans="1:13" ht="31.5" customHeight="1" x14ac:dyDescent="0.2">
      <c r="A147" s="102"/>
      <c r="B147" s="102"/>
      <c r="C147" s="100"/>
      <c r="D147" s="91"/>
      <c r="E147" s="91"/>
      <c r="F147" s="91"/>
      <c r="G147" s="91"/>
      <c r="H147" s="91"/>
      <c r="I147" s="91"/>
      <c r="J147" s="91"/>
      <c r="K147" s="91"/>
      <c r="L147" s="86">
        <f t="shared" si="3"/>
        <v>0</v>
      </c>
      <c r="M147" s="248"/>
    </row>
    <row r="148" spans="1:13" ht="31.5" customHeight="1" x14ac:dyDescent="0.2">
      <c r="A148" s="102"/>
      <c r="B148" s="102"/>
      <c r="C148" s="100"/>
      <c r="D148" s="91"/>
      <c r="E148" s="91"/>
      <c r="F148" s="91"/>
      <c r="G148" s="91"/>
      <c r="H148" s="91"/>
      <c r="I148" s="91"/>
      <c r="J148" s="91"/>
      <c r="K148" s="91"/>
      <c r="L148" s="86">
        <f t="shared" si="3"/>
        <v>0</v>
      </c>
      <c r="M148" s="248"/>
    </row>
    <row r="149" spans="1:13" ht="31.5" customHeight="1" x14ac:dyDescent="0.2">
      <c r="A149" s="102"/>
      <c r="B149" s="102"/>
      <c r="C149" s="100"/>
      <c r="D149" s="91"/>
      <c r="E149" s="91"/>
      <c r="F149" s="91"/>
      <c r="G149" s="91"/>
      <c r="H149" s="91"/>
      <c r="I149" s="91"/>
      <c r="J149" s="91"/>
      <c r="K149" s="91"/>
      <c r="L149" s="86">
        <f t="shared" si="3"/>
        <v>0</v>
      </c>
      <c r="M149" s="248"/>
    </row>
    <row r="150" spans="1:13" ht="31.5" customHeight="1" x14ac:dyDescent="0.2">
      <c r="A150" s="102"/>
      <c r="B150" s="102"/>
      <c r="C150" s="100"/>
      <c r="D150" s="91"/>
      <c r="E150" s="91"/>
      <c r="F150" s="91"/>
      <c r="G150" s="91"/>
      <c r="H150" s="91"/>
      <c r="I150" s="91"/>
      <c r="J150" s="91"/>
      <c r="K150" s="91"/>
      <c r="L150" s="86">
        <f t="shared" si="3"/>
        <v>0</v>
      </c>
      <c r="M150" s="248"/>
    </row>
    <row r="151" spans="1:13" ht="31.5" customHeight="1" x14ac:dyDescent="0.2">
      <c r="A151" s="102"/>
      <c r="B151" s="102"/>
      <c r="C151" s="100"/>
      <c r="D151" s="91"/>
      <c r="E151" s="91"/>
      <c r="F151" s="91"/>
      <c r="G151" s="91"/>
      <c r="H151" s="91"/>
      <c r="I151" s="91"/>
      <c r="J151" s="91"/>
      <c r="K151" s="91"/>
      <c r="L151" s="86">
        <f t="shared" si="3"/>
        <v>0</v>
      </c>
      <c r="M151" s="248"/>
    </row>
    <row r="152" spans="1:13" ht="31.5" customHeight="1" x14ac:dyDescent="0.2">
      <c r="A152" s="102"/>
      <c r="B152" s="102"/>
      <c r="C152" s="100"/>
      <c r="D152" s="91"/>
      <c r="E152" s="91"/>
      <c r="F152" s="91"/>
      <c r="G152" s="91"/>
      <c r="H152" s="91"/>
      <c r="I152" s="91"/>
      <c r="J152" s="91"/>
      <c r="K152" s="91"/>
      <c r="L152" s="86">
        <f t="shared" si="3"/>
        <v>0</v>
      </c>
      <c r="M152" s="248"/>
    </row>
    <row r="153" spans="1:13" ht="31.5" customHeight="1" x14ac:dyDescent="0.2">
      <c r="A153" s="102"/>
      <c r="B153" s="102"/>
      <c r="C153" s="100"/>
      <c r="D153" s="91"/>
      <c r="E153" s="91"/>
      <c r="F153" s="91"/>
      <c r="G153" s="91"/>
      <c r="H153" s="91"/>
      <c r="I153" s="91"/>
      <c r="J153" s="91"/>
      <c r="K153" s="91"/>
      <c r="L153" s="86">
        <f t="shared" si="3"/>
        <v>0</v>
      </c>
      <c r="M153" s="248"/>
    </row>
    <row r="154" spans="1:13" ht="31.5" customHeight="1" x14ac:dyDescent="0.2">
      <c r="A154" s="102"/>
      <c r="B154" s="102"/>
      <c r="C154" s="100"/>
      <c r="D154" s="91"/>
      <c r="E154" s="91"/>
      <c r="F154" s="91"/>
      <c r="G154" s="91"/>
      <c r="H154" s="91"/>
      <c r="I154" s="91"/>
      <c r="J154" s="91"/>
      <c r="K154" s="91"/>
      <c r="L154" s="86">
        <f t="shared" si="3"/>
        <v>0</v>
      </c>
      <c r="M154" s="248"/>
    </row>
    <row r="155" spans="1:13" ht="31.5" customHeight="1" x14ac:dyDescent="0.2">
      <c r="A155" s="102"/>
      <c r="B155" s="102"/>
      <c r="C155" s="100"/>
      <c r="D155" s="91"/>
      <c r="E155" s="91"/>
      <c r="F155" s="91"/>
      <c r="G155" s="91"/>
      <c r="H155" s="91"/>
      <c r="I155" s="91"/>
      <c r="J155" s="91"/>
      <c r="K155" s="91"/>
      <c r="L155" s="86">
        <f t="shared" si="3"/>
        <v>0</v>
      </c>
      <c r="M155" s="248"/>
    </row>
    <row r="156" spans="1:13" ht="31.5" customHeight="1" x14ac:dyDescent="0.2">
      <c r="A156" s="102"/>
      <c r="B156" s="102"/>
      <c r="C156" s="100"/>
      <c r="D156" s="91"/>
      <c r="E156" s="91"/>
      <c r="F156" s="91"/>
      <c r="G156" s="91"/>
      <c r="H156" s="91"/>
      <c r="I156" s="91"/>
      <c r="J156" s="91"/>
      <c r="K156" s="91"/>
      <c r="L156" s="86">
        <f t="shared" si="3"/>
        <v>0</v>
      </c>
      <c r="M156" s="248"/>
    </row>
    <row r="157" spans="1:13" ht="31.5" customHeight="1" x14ac:dyDescent="0.2">
      <c r="A157" s="102"/>
      <c r="B157" s="102"/>
      <c r="C157" s="100"/>
      <c r="D157" s="91"/>
      <c r="E157" s="91"/>
      <c r="F157" s="91"/>
      <c r="G157" s="91"/>
      <c r="H157" s="91"/>
      <c r="I157" s="91"/>
      <c r="J157" s="91"/>
      <c r="K157" s="91"/>
      <c r="L157" s="86">
        <f t="shared" si="3"/>
        <v>0</v>
      </c>
      <c r="M157" s="248"/>
    </row>
    <row r="158" spans="1:13" s="310" customFormat="1" ht="31.5" customHeight="1" x14ac:dyDescent="0.2">
      <c r="A158" s="102"/>
      <c r="B158" s="102"/>
      <c r="C158" s="100"/>
      <c r="D158" s="91"/>
      <c r="E158" s="91"/>
      <c r="F158" s="91"/>
      <c r="G158" s="91"/>
      <c r="H158" s="91"/>
      <c r="I158" s="91"/>
      <c r="J158" s="91"/>
      <c r="K158" s="91"/>
      <c r="L158" s="86">
        <f t="shared" si="3"/>
        <v>0</v>
      </c>
      <c r="M158" s="248"/>
    </row>
    <row r="159" spans="1:13" s="310" customFormat="1" ht="31.5" customHeight="1" x14ac:dyDescent="0.2">
      <c r="A159" s="102"/>
      <c r="B159" s="102"/>
      <c r="C159" s="100"/>
      <c r="D159" s="91"/>
      <c r="E159" s="91"/>
      <c r="F159" s="91"/>
      <c r="G159" s="91"/>
      <c r="H159" s="91"/>
      <c r="I159" s="91"/>
      <c r="J159" s="91"/>
      <c r="K159" s="91"/>
      <c r="L159" s="86">
        <f t="shared" si="3"/>
        <v>0</v>
      </c>
      <c r="M159" s="248"/>
    </row>
    <row r="160" spans="1:13" ht="31.5" customHeight="1" x14ac:dyDescent="0.2">
      <c r="A160" s="243"/>
      <c r="B160" s="243"/>
      <c r="C160" s="244"/>
      <c r="D160" s="245"/>
      <c r="E160" s="245"/>
      <c r="F160" s="245"/>
      <c r="G160" s="245"/>
      <c r="H160" s="245"/>
      <c r="I160" s="245"/>
      <c r="J160" s="245"/>
      <c r="K160" s="245"/>
      <c r="L160" s="246">
        <f t="shared" si="3"/>
        <v>0</v>
      </c>
      <c r="M160" s="249"/>
    </row>
  </sheetData>
  <sheetProtection algorithmName="SHA-512" hashValue="KaiN0jLAEeKwJYHhV1Pho9j1XPPZHM1fGbNtA3gFdfnPJjyyyytezWK34+NSsv6JFKV+a0fHdlJdAvz0cf2ZiA==" saltValue="Sa2WJcoxMsRrtD9LtAAZpQ==" spinCount="100000" sheet="1" scenarios="1" formatCells="0" formatColumns="0" formatRows="0" insertColumns="0" sort="0" autoFilter="0" pivotTables="0"/>
  <pageMargins left="0.7" right="0.7" top="0.75" bottom="0.75" header="0.3" footer="0.3"/>
  <pageSetup paperSize="5" scale="56" fitToHeight="0" orientation="landscape" r:id="rId1"/>
  <rowBreaks count="1" manualBreakCount="1">
    <brk id="56" max="16383" man="1"/>
  </rowBreaks>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F8DC7D05-DDD8-437A-8413-74EE425DA8D3}">
          <x14:formula1>
            <xm:f>'Table 7 - Function-Subfunctions'!$A$18:$A$27</xm:f>
          </x14:formula1>
          <xm:sqref>C59:C160 C6:C56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BE03-40DA-4B35-BC83-0E531C0E0931}">
  <sheetPr>
    <tabColor theme="4" tint="-0.249977111117893"/>
  </sheetPr>
  <dimension ref="A1"/>
  <sheetViews>
    <sheetView workbookViewId="0"/>
  </sheetViews>
  <sheetFormatPr defaultColWidth="8.85546875" defaultRowHeight="15" x14ac:dyDescent="0.25"/>
  <cols>
    <col min="1" max="16384" width="8.85546875" style="250"/>
  </cols>
  <sheetData>
    <row r="1" spans="1:1" x14ac:dyDescent="0.25">
      <c r="A1" s="251" t="s">
        <v>1305</v>
      </c>
    </row>
  </sheetData>
  <sheetProtection algorithmName="SHA-512" hashValue="DOXADK6NLJoLRaKktC6VwGc7obn1RLm3+G7lkF+c5GiZymoZ+LuPgqsSMU2/Aab6Lbqu9XOmkscHUPa7YrWyGw==" saltValue="beATOX28/8NeX4OK1lsbu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4163-729C-4267-AD17-7B3C2806D900}">
  <sheetPr>
    <tabColor rgb="FF005587"/>
  </sheetPr>
  <dimension ref="A1:F293"/>
  <sheetViews>
    <sheetView workbookViewId="0"/>
  </sheetViews>
  <sheetFormatPr defaultColWidth="8.7109375" defaultRowHeight="14.25" x14ac:dyDescent="0.2"/>
  <cols>
    <col min="1" max="1" width="17.7109375" style="1" bestFit="1" customWidth="1"/>
    <col min="2" max="2" width="25.5703125" style="1" bestFit="1" customWidth="1"/>
    <col min="3" max="3" width="15.5703125" style="1" bestFit="1" customWidth="1"/>
    <col min="4" max="4" width="26.85546875" style="1" bestFit="1" customWidth="1"/>
    <col min="5" max="16384" width="8.7109375" style="1"/>
  </cols>
  <sheetData>
    <row r="1" spans="1:6" ht="15" x14ac:dyDescent="0.25">
      <c r="A1" s="2" t="s">
        <v>41</v>
      </c>
      <c r="B1" s="3"/>
      <c r="C1" s="3"/>
      <c r="D1" s="3"/>
      <c r="F1" s="1" t="s">
        <v>786</v>
      </c>
    </row>
    <row r="2" spans="1:6" ht="15" x14ac:dyDescent="0.25">
      <c r="A2" s="4" t="s">
        <v>42</v>
      </c>
      <c r="B2" s="5" t="s">
        <v>43</v>
      </c>
      <c r="C2" s="6" t="s">
        <v>44</v>
      </c>
      <c r="D2" s="6" t="s">
        <v>45</v>
      </c>
      <c r="F2" s="1" t="s">
        <v>883</v>
      </c>
    </row>
    <row r="3" spans="1:6" ht="15" x14ac:dyDescent="0.2">
      <c r="A3" s="98" t="s">
        <v>46</v>
      </c>
      <c r="B3" s="7" t="s">
        <v>47</v>
      </c>
      <c r="C3" s="92">
        <v>256</v>
      </c>
      <c r="D3" s="8" t="s">
        <v>48</v>
      </c>
    </row>
    <row r="4" spans="1:6" ht="15" x14ac:dyDescent="0.2">
      <c r="A4" s="98" t="s">
        <v>46</v>
      </c>
      <c r="B4" s="7" t="s">
        <v>49</v>
      </c>
      <c r="C4" s="92">
        <v>257</v>
      </c>
      <c r="D4" s="8" t="s">
        <v>50</v>
      </c>
    </row>
    <row r="5" spans="1:6" ht="15" x14ac:dyDescent="0.2">
      <c r="A5" s="98" t="s">
        <v>46</v>
      </c>
      <c r="B5" s="7" t="s">
        <v>51</v>
      </c>
      <c r="C5" s="92">
        <v>258</v>
      </c>
      <c r="D5" s="8" t="s">
        <v>52</v>
      </c>
    </row>
    <row r="6" spans="1:6" ht="15" x14ac:dyDescent="0.2">
      <c r="A6" s="98" t="s">
        <v>53</v>
      </c>
      <c r="B6" s="7" t="s">
        <v>54</v>
      </c>
      <c r="C6" s="92">
        <v>365</v>
      </c>
      <c r="D6" s="8" t="s">
        <v>55</v>
      </c>
    </row>
    <row r="7" spans="1:6" ht="15" x14ac:dyDescent="0.2">
      <c r="A7" s="98" t="s">
        <v>53</v>
      </c>
      <c r="B7" s="7" t="s">
        <v>56</v>
      </c>
      <c r="C7" s="92">
        <v>479</v>
      </c>
      <c r="D7" s="8" t="s">
        <v>57</v>
      </c>
    </row>
    <row r="8" spans="1:6" ht="15" x14ac:dyDescent="0.2">
      <c r="A8" s="98" t="s">
        <v>58</v>
      </c>
      <c r="B8" s="7" t="s">
        <v>59</v>
      </c>
      <c r="C8" s="92">
        <v>377</v>
      </c>
      <c r="D8" s="8" t="s">
        <v>60</v>
      </c>
    </row>
    <row r="9" spans="1:6" ht="15" x14ac:dyDescent="0.2">
      <c r="A9" s="98" t="s">
        <v>58</v>
      </c>
      <c r="B9" s="7" t="s">
        <v>61</v>
      </c>
      <c r="C9" s="92">
        <v>409</v>
      </c>
      <c r="D9" s="8" t="s">
        <v>62</v>
      </c>
    </row>
    <row r="10" spans="1:6" ht="15" x14ac:dyDescent="0.2">
      <c r="A10" s="98" t="s">
        <v>63</v>
      </c>
      <c r="B10" s="7" t="s">
        <v>64</v>
      </c>
      <c r="C10" s="92">
        <v>254</v>
      </c>
      <c r="D10" s="8" t="s">
        <v>65</v>
      </c>
    </row>
    <row r="11" spans="1:6" ht="15" x14ac:dyDescent="0.2">
      <c r="A11" s="98" t="s">
        <v>63</v>
      </c>
      <c r="B11" s="7" t="s">
        <v>66</v>
      </c>
      <c r="C11" s="92">
        <v>255</v>
      </c>
      <c r="D11" s="8" t="s">
        <v>67</v>
      </c>
    </row>
    <row r="12" spans="1:6" ht="15" x14ac:dyDescent="0.2">
      <c r="A12" s="98" t="s">
        <v>68</v>
      </c>
      <c r="B12" s="7" t="s">
        <v>69</v>
      </c>
      <c r="C12" s="92">
        <v>355</v>
      </c>
      <c r="D12" s="8" t="s">
        <v>70</v>
      </c>
    </row>
    <row r="13" spans="1:6" ht="15" x14ac:dyDescent="0.2">
      <c r="A13" s="98" t="s">
        <v>68</v>
      </c>
      <c r="B13" s="7" t="s">
        <v>71</v>
      </c>
      <c r="C13" s="92">
        <v>428</v>
      </c>
      <c r="D13" s="8" t="s">
        <v>72</v>
      </c>
    </row>
    <row r="14" spans="1:6" ht="15" x14ac:dyDescent="0.2">
      <c r="A14" s="98" t="s">
        <v>68</v>
      </c>
      <c r="B14" s="7" t="s">
        <v>73</v>
      </c>
      <c r="C14" s="92">
        <v>431</v>
      </c>
      <c r="D14" s="8" t="s">
        <v>74</v>
      </c>
    </row>
    <row r="15" spans="1:6" ht="15" x14ac:dyDescent="0.2">
      <c r="A15" s="98" t="s">
        <v>75</v>
      </c>
      <c r="B15" s="7" t="s">
        <v>76</v>
      </c>
      <c r="C15" s="92">
        <v>234</v>
      </c>
      <c r="D15" s="8" t="s">
        <v>77</v>
      </c>
    </row>
    <row r="16" spans="1:6" ht="15" x14ac:dyDescent="0.2">
      <c r="A16" s="98" t="s">
        <v>75</v>
      </c>
      <c r="B16" s="7" t="s">
        <v>78</v>
      </c>
      <c r="C16" s="92">
        <v>235</v>
      </c>
      <c r="D16" s="8" t="s">
        <v>79</v>
      </c>
    </row>
    <row r="17" spans="1:4" ht="15" x14ac:dyDescent="0.2">
      <c r="A17" s="98" t="s">
        <v>80</v>
      </c>
      <c r="B17" s="7" t="s">
        <v>81</v>
      </c>
      <c r="C17" s="92">
        <v>415</v>
      </c>
      <c r="D17" s="8" t="s">
        <v>82</v>
      </c>
    </row>
    <row r="18" spans="1:4" ht="15" x14ac:dyDescent="0.2">
      <c r="A18" s="98" t="s">
        <v>80</v>
      </c>
      <c r="B18" s="7" t="s">
        <v>83</v>
      </c>
      <c r="C18" s="92">
        <v>430</v>
      </c>
      <c r="D18" s="8" t="s">
        <v>84</v>
      </c>
    </row>
    <row r="19" spans="1:4" ht="15" x14ac:dyDescent="0.2">
      <c r="A19" s="98" t="s">
        <v>85</v>
      </c>
      <c r="B19" s="7" t="s">
        <v>86</v>
      </c>
      <c r="C19" s="92">
        <v>205</v>
      </c>
      <c r="D19" s="8" t="s">
        <v>87</v>
      </c>
    </row>
    <row r="20" spans="1:4" ht="15" x14ac:dyDescent="0.2">
      <c r="A20" s="98" t="s">
        <v>85</v>
      </c>
      <c r="B20" s="7" t="s">
        <v>88</v>
      </c>
      <c r="C20" s="92">
        <v>206</v>
      </c>
      <c r="D20" s="8" t="s">
        <v>89</v>
      </c>
    </row>
    <row r="21" spans="1:4" ht="15" x14ac:dyDescent="0.2">
      <c r="A21" s="98" t="s">
        <v>85</v>
      </c>
      <c r="B21" s="7" t="s">
        <v>90</v>
      </c>
      <c r="C21" s="92">
        <v>375</v>
      </c>
      <c r="D21" s="8" t="s">
        <v>91</v>
      </c>
    </row>
    <row r="22" spans="1:4" ht="15" x14ac:dyDescent="0.2">
      <c r="A22" s="98" t="s">
        <v>85</v>
      </c>
      <c r="B22" s="7" t="s">
        <v>92</v>
      </c>
      <c r="C22" s="92">
        <v>385</v>
      </c>
      <c r="D22" s="8" t="s">
        <v>93</v>
      </c>
    </row>
    <row r="23" spans="1:4" ht="15" x14ac:dyDescent="0.2">
      <c r="A23" s="98" t="s">
        <v>85</v>
      </c>
      <c r="B23" s="7" t="s">
        <v>94</v>
      </c>
      <c r="C23" s="92">
        <v>394</v>
      </c>
      <c r="D23" s="8" t="s">
        <v>95</v>
      </c>
    </row>
    <row r="24" spans="1:4" ht="15" x14ac:dyDescent="0.2">
      <c r="A24" s="98" t="s">
        <v>85</v>
      </c>
      <c r="B24" s="7" t="s">
        <v>96</v>
      </c>
      <c r="C24" s="92">
        <v>396</v>
      </c>
      <c r="D24" s="8" t="s">
        <v>97</v>
      </c>
    </row>
    <row r="25" spans="1:4" ht="15" x14ac:dyDescent="0.2">
      <c r="A25" s="98" t="s">
        <v>85</v>
      </c>
      <c r="B25" s="7" t="s">
        <v>98</v>
      </c>
      <c r="C25" s="92">
        <v>402</v>
      </c>
      <c r="D25" s="8" t="s">
        <v>99</v>
      </c>
    </row>
    <row r="26" spans="1:4" ht="15" x14ac:dyDescent="0.2">
      <c r="A26" s="98" t="s">
        <v>85</v>
      </c>
      <c r="B26" s="7" t="s">
        <v>100</v>
      </c>
      <c r="C26" s="92">
        <v>490</v>
      </c>
      <c r="D26" s="8" t="s">
        <v>101</v>
      </c>
    </row>
    <row r="27" spans="1:4" ht="15" x14ac:dyDescent="0.2">
      <c r="A27" s="98" t="s">
        <v>85</v>
      </c>
      <c r="B27" s="7" t="s">
        <v>102</v>
      </c>
      <c r="C27" s="92">
        <v>492</v>
      </c>
      <c r="D27" s="8" t="s">
        <v>103</v>
      </c>
    </row>
    <row r="28" spans="1:4" ht="15" x14ac:dyDescent="0.2">
      <c r="A28" s="98" t="s">
        <v>36</v>
      </c>
      <c r="B28" s="7" t="s">
        <v>104</v>
      </c>
      <c r="C28" s="92">
        <v>284</v>
      </c>
      <c r="D28" s="8" t="s">
        <v>105</v>
      </c>
    </row>
    <row r="29" spans="1:4" ht="15" x14ac:dyDescent="0.2">
      <c r="A29" s="98" t="s">
        <v>22</v>
      </c>
      <c r="B29" s="7" t="s">
        <v>106</v>
      </c>
      <c r="C29" s="92">
        <v>285</v>
      </c>
      <c r="D29" s="8" t="s">
        <v>107</v>
      </c>
    </row>
    <row r="30" spans="1:4" ht="15" x14ac:dyDescent="0.2">
      <c r="A30" s="98" t="s">
        <v>22</v>
      </c>
      <c r="B30" s="7" t="s">
        <v>108</v>
      </c>
      <c r="C30" s="92">
        <v>286</v>
      </c>
      <c r="D30" s="8" t="s">
        <v>109</v>
      </c>
    </row>
    <row r="31" spans="1:4" ht="15" x14ac:dyDescent="0.2">
      <c r="A31" s="98" t="s">
        <v>20</v>
      </c>
      <c r="B31" s="7" t="s">
        <v>110</v>
      </c>
      <c r="C31" s="92">
        <v>404</v>
      </c>
      <c r="D31" s="8" t="s">
        <v>111</v>
      </c>
    </row>
    <row r="32" spans="1:4" ht="15" x14ac:dyDescent="0.2">
      <c r="A32" s="98" t="s">
        <v>20</v>
      </c>
      <c r="B32" s="7" t="s">
        <v>112</v>
      </c>
      <c r="C32" s="92">
        <v>493</v>
      </c>
      <c r="D32" s="8" t="s">
        <v>113</v>
      </c>
    </row>
    <row r="33" spans="1:4" ht="15" x14ac:dyDescent="0.2">
      <c r="A33" s="98" t="s">
        <v>20</v>
      </c>
      <c r="B33" s="7" t="s">
        <v>114</v>
      </c>
      <c r="C33" s="92">
        <v>499</v>
      </c>
      <c r="D33" s="8" t="s">
        <v>115</v>
      </c>
    </row>
    <row r="34" spans="1:4" ht="15" x14ac:dyDescent="0.2">
      <c r="A34" s="98" t="s">
        <v>20</v>
      </c>
      <c r="B34" s="7" t="s">
        <v>116</v>
      </c>
      <c r="C34" s="92">
        <v>508</v>
      </c>
      <c r="D34" s="8" t="s">
        <v>117</v>
      </c>
    </row>
    <row r="35" spans="1:4" ht="15" x14ac:dyDescent="0.2">
      <c r="A35" s="98" t="s">
        <v>118</v>
      </c>
      <c r="B35" s="7" t="s">
        <v>119</v>
      </c>
      <c r="C35" s="92">
        <v>103</v>
      </c>
      <c r="D35" s="8" t="s">
        <v>120</v>
      </c>
    </row>
    <row r="36" spans="1:4" ht="15" x14ac:dyDescent="0.2">
      <c r="A36" s="98" t="s">
        <v>118</v>
      </c>
      <c r="B36" s="7" t="s">
        <v>121</v>
      </c>
      <c r="C36" s="92">
        <v>297</v>
      </c>
      <c r="D36" s="8" t="s">
        <v>122</v>
      </c>
    </row>
    <row r="37" spans="1:4" ht="15" x14ac:dyDescent="0.2">
      <c r="A37" s="98" t="s">
        <v>123</v>
      </c>
      <c r="B37" s="7" t="s">
        <v>124</v>
      </c>
      <c r="C37" s="92">
        <v>219</v>
      </c>
      <c r="D37" s="8" t="s">
        <v>125</v>
      </c>
    </row>
    <row r="38" spans="1:4" ht="15" x14ac:dyDescent="0.2">
      <c r="A38" s="98" t="s">
        <v>123</v>
      </c>
      <c r="B38" s="7" t="s">
        <v>126</v>
      </c>
      <c r="C38" s="92">
        <v>220</v>
      </c>
      <c r="D38" s="8" t="s">
        <v>127</v>
      </c>
    </row>
    <row r="39" spans="1:4" ht="15" x14ac:dyDescent="0.2">
      <c r="A39" s="98" t="s">
        <v>128</v>
      </c>
      <c r="B39" s="7" t="s">
        <v>129</v>
      </c>
      <c r="C39" s="92">
        <v>379</v>
      </c>
      <c r="D39" s="8" t="s">
        <v>130</v>
      </c>
    </row>
    <row r="40" spans="1:4" ht="15" x14ac:dyDescent="0.2">
      <c r="A40" s="98" t="s">
        <v>131</v>
      </c>
      <c r="B40" s="7" t="s">
        <v>132</v>
      </c>
      <c r="C40" s="92">
        <v>333</v>
      </c>
      <c r="D40" s="8" t="s">
        <v>133</v>
      </c>
    </row>
    <row r="41" spans="1:4" ht="15" x14ac:dyDescent="0.2">
      <c r="A41" s="98" t="s">
        <v>131</v>
      </c>
      <c r="B41" s="7" t="s">
        <v>134</v>
      </c>
      <c r="C41" s="92">
        <v>334</v>
      </c>
      <c r="D41" s="8" t="s">
        <v>135</v>
      </c>
    </row>
    <row r="42" spans="1:4" ht="15" x14ac:dyDescent="0.2">
      <c r="A42" s="98" t="s">
        <v>136</v>
      </c>
      <c r="B42" s="7" t="s">
        <v>137</v>
      </c>
      <c r="C42" s="92">
        <v>243</v>
      </c>
      <c r="D42" s="8" t="s">
        <v>138</v>
      </c>
    </row>
    <row r="43" spans="1:4" ht="15" x14ac:dyDescent="0.2">
      <c r="A43" s="98" t="s">
        <v>136</v>
      </c>
      <c r="B43" s="7" t="s">
        <v>139</v>
      </c>
      <c r="C43" s="92">
        <v>244</v>
      </c>
      <c r="D43" s="8" t="s">
        <v>140</v>
      </c>
    </row>
    <row r="44" spans="1:4" ht="15" x14ac:dyDescent="0.2">
      <c r="A44" s="98" t="s">
        <v>136</v>
      </c>
      <c r="B44" s="7" t="s">
        <v>141</v>
      </c>
      <c r="C44" s="92">
        <v>245</v>
      </c>
      <c r="D44" s="8" t="s">
        <v>142</v>
      </c>
    </row>
    <row r="45" spans="1:4" ht="15" x14ac:dyDescent="0.2">
      <c r="A45" s="98" t="s">
        <v>25</v>
      </c>
      <c r="B45" s="7" t="s">
        <v>143</v>
      </c>
      <c r="C45" s="92">
        <v>300</v>
      </c>
      <c r="D45" s="8" t="s">
        <v>144</v>
      </c>
    </row>
    <row r="46" spans="1:4" ht="15" x14ac:dyDescent="0.2">
      <c r="A46" s="98" t="s">
        <v>145</v>
      </c>
      <c r="B46" s="7" t="s">
        <v>146</v>
      </c>
      <c r="C46" s="92">
        <v>462</v>
      </c>
      <c r="D46" s="8" t="s">
        <v>147</v>
      </c>
    </row>
    <row r="47" spans="1:4" ht="15" x14ac:dyDescent="0.2">
      <c r="A47" s="98" t="s">
        <v>145</v>
      </c>
      <c r="B47" s="7" t="s">
        <v>148</v>
      </c>
      <c r="C47" s="92">
        <v>463</v>
      </c>
      <c r="D47" s="8" t="s">
        <v>149</v>
      </c>
    </row>
    <row r="48" spans="1:4" ht="15" x14ac:dyDescent="0.2">
      <c r="A48" s="98" t="s">
        <v>145</v>
      </c>
      <c r="B48" s="7" t="s">
        <v>150</v>
      </c>
      <c r="C48" s="92">
        <v>465</v>
      </c>
      <c r="D48" s="8" t="s">
        <v>151</v>
      </c>
    </row>
    <row r="49" spans="1:4" ht="15" x14ac:dyDescent="0.2">
      <c r="A49" s="98" t="s">
        <v>145</v>
      </c>
      <c r="B49" s="7" t="s">
        <v>152</v>
      </c>
      <c r="C49" s="92">
        <v>470</v>
      </c>
      <c r="D49" s="8" t="s">
        <v>153</v>
      </c>
    </row>
    <row r="50" spans="1:4" ht="15" x14ac:dyDescent="0.2">
      <c r="A50" s="98" t="s">
        <v>145</v>
      </c>
      <c r="B50" s="7" t="s">
        <v>154</v>
      </c>
      <c r="C50" s="92">
        <v>471</v>
      </c>
      <c r="D50" s="8" t="s">
        <v>155</v>
      </c>
    </row>
    <row r="51" spans="1:4" ht="15" x14ac:dyDescent="0.2">
      <c r="A51" s="98" t="s">
        <v>156</v>
      </c>
      <c r="B51" s="7" t="s">
        <v>157</v>
      </c>
      <c r="C51" s="92">
        <v>246</v>
      </c>
      <c r="D51" s="8" t="s">
        <v>158</v>
      </c>
    </row>
    <row r="52" spans="1:4" ht="15" x14ac:dyDescent="0.2">
      <c r="A52" s="98" t="s">
        <v>156</v>
      </c>
      <c r="B52" s="7" t="s">
        <v>159</v>
      </c>
      <c r="C52" s="92">
        <v>247</v>
      </c>
      <c r="D52" s="8" t="s">
        <v>160</v>
      </c>
    </row>
    <row r="53" spans="1:4" ht="15" x14ac:dyDescent="0.2">
      <c r="A53" s="98" t="s">
        <v>156</v>
      </c>
      <c r="B53" s="7" t="s">
        <v>161</v>
      </c>
      <c r="C53" s="92">
        <v>248</v>
      </c>
      <c r="D53" s="8" t="s">
        <v>162</v>
      </c>
    </row>
    <row r="54" spans="1:4" ht="15" x14ac:dyDescent="0.2">
      <c r="A54" s="98" t="s">
        <v>156</v>
      </c>
      <c r="B54" s="7" t="s">
        <v>163</v>
      </c>
      <c r="C54" s="92">
        <v>249</v>
      </c>
      <c r="D54" s="8" t="s">
        <v>164</v>
      </c>
    </row>
    <row r="55" spans="1:4" ht="15" x14ac:dyDescent="0.2">
      <c r="A55" s="98" t="s">
        <v>156</v>
      </c>
      <c r="B55" s="7" t="s">
        <v>165</v>
      </c>
      <c r="C55" s="92">
        <v>250</v>
      </c>
      <c r="D55" s="8" t="s">
        <v>166</v>
      </c>
    </row>
    <row r="56" spans="1:4" ht="15" x14ac:dyDescent="0.2">
      <c r="A56" s="98" t="s">
        <v>167</v>
      </c>
      <c r="B56" s="7" t="s">
        <v>168</v>
      </c>
      <c r="C56" s="92">
        <v>294</v>
      </c>
      <c r="D56" s="8" t="s">
        <v>169</v>
      </c>
    </row>
    <row r="57" spans="1:4" ht="15" x14ac:dyDescent="0.2">
      <c r="A57" s="98" t="s">
        <v>170</v>
      </c>
      <c r="B57" s="7" t="s">
        <v>171</v>
      </c>
      <c r="C57" s="92">
        <v>393</v>
      </c>
      <c r="D57" s="8" t="s">
        <v>172</v>
      </c>
    </row>
    <row r="58" spans="1:4" ht="15" x14ac:dyDescent="0.2">
      <c r="A58" s="98" t="s">
        <v>170</v>
      </c>
      <c r="B58" s="7" t="s">
        <v>173</v>
      </c>
      <c r="C58" s="92">
        <v>435</v>
      </c>
      <c r="D58" s="8" t="s">
        <v>174</v>
      </c>
    </row>
    <row r="59" spans="1:4" ht="15" x14ac:dyDescent="0.2">
      <c r="A59" s="98" t="s">
        <v>170</v>
      </c>
      <c r="B59" s="7" t="s">
        <v>175</v>
      </c>
      <c r="C59" s="92">
        <v>473</v>
      </c>
      <c r="D59" s="8" t="s">
        <v>176</v>
      </c>
    </row>
    <row r="60" spans="1:4" ht="15" x14ac:dyDescent="0.2">
      <c r="A60" s="98" t="s">
        <v>170</v>
      </c>
      <c r="B60" s="7" t="s">
        <v>177</v>
      </c>
      <c r="C60" s="92">
        <v>481</v>
      </c>
      <c r="D60" s="8" t="s">
        <v>178</v>
      </c>
    </row>
    <row r="61" spans="1:4" ht="15" x14ac:dyDescent="0.2">
      <c r="A61" s="98" t="s">
        <v>170</v>
      </c>
      <c r="B61" s="7" t="s">
        <v>179</v>
      </c>
      <c r="C61" s="92">
        <v>487</v>
      </c>
      <c r="D61" s="8" t="s">
        <v>180</v>
      </c>
    </row>
    <row r="62" spans="1:4" ht="15" x14ac:dyDescent="0.2">
      <c r="A62" s="98" t="s">
        <v>181</v>
      </c>
      <c r="B62" s="7" t="s">
        <v>182</v>
      </c>
      <c r="C62" s="92">
        <v>111</v>
      </c>
      <c r="D62" s="8" t="s">
        <v>183</v>
      </c>
    </row>
    <row r="63" spans="1:4" ht="15" x14ac:dyDescent="0.2">
      <c r="A63" s="98" t="s">
        <v>181</v>
      </c>
      <c r="B63" s="7" t="s">
        <v>184</v>
      </c>
      <c r="C63" s="92">
        <v>114</v>
      </c>
      <c r="D63" s="8" t="s">
        <v>185</v>
      </c>
    </row>
    <row r="64" spans="1:4" ht="15" x14ac:dyDescent="0.2">
      <c r="A64" s="98" t="s">
        <v>181</v>
      </c>
      <c r="B64" s="7" t="s">
        <v>186</v>
      </c>
      <c r="C64" s="92">
        <v>429</v>
      </c>
      <c r="D64" s="8" t="s">
        <v>187</v>
      </c>
    </row>
    <row r="65" spans="1:4" ht="15" x14ac:dyDescent="0.2">
      <c r="A65" s="98" t="s">
        <v>188</v>
      </c>
      <c r="B65" s="7" t="s">
        <v>189</v>
      </c>
      <c r="C65" s="92">
        <v>348</v>
      </c>
      <c r="D65" s="8" t="s">
        <v>190</v>
      </c>
    </row>
    <row r="66" spans="1:4" ht="15" x14ac:dyDescent="0.2">
      <c r="A66" s="98" t="s">
        <v>188</v>
      </c>
      <c r="B66" s="7" t="s">
        <v>191</v>
      </c>
      <c r="C66" s="92">
        <v>491</v>
      </c>
      <c r="D66" s="8" t="s">
        <v>192</v>
      </c>
    </row>
    <row r="67" spans="1:4" ht="15" x14ac:dyDescent="0.2">
      <c r="A67" s="98" t="s">
        <v>188</v>
      </c>
      <c r="B67" s="7" t="s">
        <v>193</v>
      </c>
      <c r="C67" s="92">
        <v>497</v>
      </c>
      <c r="D67" s="8" t="s">
        <v>194</v>
      </c>
    </row>
    <row r="68" spans="1:4" ht="15" x14ac:dyDescent="0.2">
      <c r="A68" s="98" t="s">
        <v>195</v>
      </c>
      <c r="B68" s="7" t="s">
        <v>196</v>
      </c>
      <c r="C68" s="92">
        <v>347</v>
      </c>
      <c r="D68" s="8" t="s">
        <v>197</v>
      </c>
    </row>
    <row r="69" spans="1:4" ht="15" x14ac:dyDescent="0.2">
      <c r="A69" s="98" t="s">
        <v>195</v>
      </c>
      <c r="B69" s="7" t="s">
        <v>198</v>
      </c>
      <c r="C69" s="92">
        <v>502</v>
      </c>
      <c r="D69" s="8" t="s">
        <v>199</v>
      </c>
    </row>
    <row r="70" spans="1:4" ht="15" x14ac:dyDescent="0.2">
      <c r="A70" s="98" t="s">
        <v>200</v>
      </c>
      <c r="B70" s="7" t="s">
        <v>201</v>
      </c>
      <c r="C70" s="92">
        <v>282</v>
      </c>
      <c r="D70" s="8" t="s">
        <v>202</v>
      </c>
    </row>
    <row r="71" spans="1:4" ht="15" x14ac:dyDescent="0.2">
      <c r="A71" s="98" t="s">
        <v>200</v>
      </c>
      <c r="B71" s="7" t="s">
        <v>203</v>
      </c>
      <c r="C71" s="92">
        <v>283</v>
      </c>
      <c r="D71" s="8" t="s">
        <v>204</v>
      </c>
    </row>
    <row r="72" spans="1:4" ht="15" x14ac:dyDescent="0.2">
      <c r="A72" s="98" t="s">
        <v>33</v>
      </c>
      <c r="B72" s="7" t="s">
        <v>205</v>
      </c>
      <c r="C72" s="92">
        <v>388</v>
      </c>
      <c r="D72" s="8" t="s">
        <v>206</v>
      </c>
    </row>
    <row r="73" spans="1:4" ht="15" x14ac:dyDescent="0.2">
      <c r="A73" s="98" t="s">
        <v>33</v>
      </c>
      <c r="B73" s="7" t="s">
        <v>207</v>
      </c>
      <c r="C73" s="92">
        <v>432</v>
      </c>
      <c r="D73" s="8" t="s">
        <v>208</v>
      </c>
    </row>
    <row r="74" spans="1:4" ht="15" x14ac:dyDescent="0.2">
      <c r="A74" s="98" t="s">
        <v>33</v>
      </c>
      <c r="B74" s="7" t="s">
        <v>209</v>
      </c>
      <c r="C74" s="92">
        <v>489</v>
      </c>
      <c r="D74" s="8" t="s">
        <v>210</v>
      </c>
    </row>
    <row r="75" spans="1:4" ht="15" x14ac:dyDescent="0.2">
      <c r="A75" s="98" t="s">
        <v>27</v>
      </c>
      <c r="B75" s="7" t="s">
        <v>211</v>
      </c>
      <c r="C75" s="92">
        <v>112</v>
      </c>
      <c r="D75" s="8" t="s">
        <v>212</v>
      </c>
    </row>
    <row r="76" spans="1:4" ht="15" x14ac:dyDescent="0.2">
      <c r="A76" s="98" t="s">
        <v>27</v>
      </c>
      <c r="B76" s="7" t="s">
        <v>213</v>
      </c>
      <c r="C76" s="92">
        <v>327</v>
      </c>
      <c r="D76" s="8" t="s">
        <v>214</v>
      </c>
    </row>
    <row r="77" spans="1:4" ht="15" x14ac:dyDescent="0.2">
      <c r="A77" s="98" t="s">
        <v>215</v>
      </c>
      <c r="B77" s="7" t="s">
        <v>216</v>
      </c>
      <c r="C77" s="92">
        <v>363</v>
      </c>
      <c r="D77" s="8" t="s">
        <v>217</v>
      </c>
    </row>
    <row r="78" spans="1:4" ht="15" x14ac:dyDescent="0.2">
      <c r="A78" s="98" t="s">
        <v>215</v>
      </c>
      <c r="B78" s="7" t="s">
        <v>218</v>
      </c>
      <c r="C78" s="92">
        <v>457</v>
      </c>
      <c r="D78" s="8" t="s">
        <v>219</v>
      </c>
    </row>
    <row r="79" spans="1:4" ht="15" x14ac:dyDescent="0.2">
      <c r="A79" s="98" t="s">
        <v>220</v>
      </c>
      <c r="B79" s="7" t="s">
        <v>221</v>
      </c>
      <c r="C79" s="92">
        <v>381</v>
      </c>
      <c r="D79" s="8" t="s">
        <v>222</v>
      </c>
    </row>
    <row r="80" spans="1:4" ht="15" x14ac:dyDescent="0.2">
      <c r="A80" s="98" t="s">
        <v>220</v>
      </c>
      <c r="B80" s="7" t="s">
        <v>223</v>
      </c>
      <c r="C80" s="92">
        <v>443</v>
      </c>
      <c r="D80" s="8" t="s">
        <v>224</v>
      </c>
    </row>
    <row r="81" spans="1:4" ht="15" x14ac:dyDescent="0.2">
      <c r="A81" s="98" t="s">
        <v>220</v>
      </c>
      <c r="B81" s="7" t="s">
        <v>225</v>
      </c>
      <c r="C81" s="92">
        <v>459</v>
      </c>
      <c r="D81" s="8" t="s">
        <v>226</v>
      </c>
    </row>
    <row r="82" spans="1:4" ht="15" x14ac:dyDescent="0.2">
      <c r="A82" s="98" t="s">
        <v>227</v>
      </c>
      <c r="B82" s="7" t="s">
        <v>228</v>
      </c>
      <c r="C82" s="92">
        <v>287</v>
      </c>
      <c r="D82" s="8" t="s">
        <v>229</v>
      </c>
    </row>
    <row r="83" spans="1:4" ht="15" x14ac:dyDescent="0.2">
      <c r="A83" s="98" t="s">
        <v>227</v>
      </c>
      <c r="B83" s="7" t="s">
        <v>230</v>
      </c>
      <c r="C83" s="92">
        <v>288</v>
      </c>
      <c r="D83" s="8" t="s">
        <v>231</v>
      </c>
    </row>
    <row r="84" spans="1:4" ht="15" x14ac:dyDescent="0.2">
      <c r="A84" s="98" t="s">
        <v>227</v>
      </c>
      <c r="B84" s="7" t="s">
        <v>232</v>
      </c>
      <c r="C84" s="92">
        <v>289</v>
      </c>
      <c r="D84" s="8" t="s">
        <v>233</v>
      </c>
    </row>
    <row r="85" spans="1:4" ht="15" x14ac:dyDescent="0.2">
      <c r="A85" s="98" t="s">
        <v>227</v>
      </c>
      <c r="B85" s="7" t="s">
        <v>234</v>
      </c>
      <c r="C85" s="92">
        <v>290</v>
      </c>
      <c r="D85" s="8" t="s">
        <v>235</v>
      </c>
    </row>
    <row r="86" spans="1:4" ht="15" x14ac:dyDescent="0.2">
      <c r="A86" s="98" t="s">
        <v>236</v>
      </c>
      <c r="B86" s="7" t="s">
        <v>237</v>
      </c>
      <c r="C86" s="92">
        <v>475</v>
      </c>
      <c r="D86" s="8" t="s">
        <v>238</v>
      </c>
    </row>
    <row r="87" spans="1:4" ht="15" x14ac:dyDescent="0.2">
      <c r="A87" s="98" t="s">
        <v>239</v>
      </c>
      <c r="B87" s="7" t="s">
        <v>240</v>
      </c>
      <c r="C87" s="92">
        <v>291</v>
      </c>
      <c r="D87" s="8" t="s">
        <v>241</v>
      </c>
    </row>
    <row r="88" spans="1:4" ht="15" x14ac:dyDescent="0.2">
      <c r="A88" s="98" t="s">
        <v>239</v>
      </c>
      <c r="B88" s="7" t="s">
        <v>242</v>
      </c>
      <c r="C88" s="92">
        <v>292</v>
      </c>
      <c r="D88" s="8" t="s">
        <v>243</v>
      </c>
    </row>
    <row r="89" spans="1:4" ht="15" x14ac:dyDescent="0.2">
      <c r="A89" s="98" t="s">
        <v>239</v>
      </c>
      <c r="B89" s="7" t="s">
        <v>244</v>
      </c>
      <c r="C89" s="92">
        <v>293</v>
      </c>
      <c r="D89" s="8" t="s">
        <v>245</v>
      </c>
    </row>
    <row r="90" spans="1:4" ht="15" x14ac:dyDescent="0.2">
      <c r="A90" s="98" t="s">
        <v>246</v>
      </c>
      <c r="B90" s="7" t="s">
        <v>247</v>
      </c>
      <c r="C90" s="92">
        <v>281</v>
      </c>
      <c r="D90" s="8" t="s">
        <v>248</v>
      </c>
    </row>
    <row r="91" spans="1:4" ht="15" x14ac:dyDescent="0.2">
      <c r="A91" s="98" t="s">
        <v>249</v>
      </c>
      <c r="B91" s="7" t="s">
        <v>250</v>
      </c>
      <c r="C91" s="92">
        <v>214</v>
      </c>
      <c r="D91" s="8" t="s">
        <v>251</v>
      </c>
    </row>
    <row r="92" spans="1:4" ht="15" x14ac:dyDescent="0.2">
      <c r="A92" s="98" t="s">
        <v>252</v>
      </c>
      <c r="B92" s="7" t="s">
        <v>253</v>
      </c>
      <c r="C92" s="92">
        <v>102</v>
      </c>
      <c r="D92" s="8" t="s">
        <v>254</v>
      </c>
    </row>
    <row r="93" spans="1:4" ht="15" x14ac:dyDescent="0.2">
      <c r="A93" s="98" t="s">
        <v>252</v>
      </c>
      <c r="B93" s="7" t="s">
        <v>255</v>
      </c>
      <c r="C93" s="92">
        <v>371</v>
      </c>
      <c r="D93" s="8" t="s">
        <v>256</v>
      </c>
    </row>
    <row r="94" spans="1:4" ht="15" x14ac:dyDescent="0.2">
      <c r="A94" s="98" t="s">
        <v>252</v>
      </c>
      <c r="B94" s="7" t="s">
        <v>257</v>
      </c>
      <c r="C94" s="92">
        <v>476</v>
      </c>
      <c r="D94" s="8" t="s">
        <v>258</v>
      </c>
    </row>
    <row r="95" spans="1:4" ht="15" x14ac:dyDescent="0.2">
      <c r="A95" s="98" t="s">
        <v>252</v>
      </c>
      <c r="B95" s="7" t="s">
        <v>259</v>
      </c>
      <c r="C95" s="92">
        <v>477</v>
      </c>
      <c r="D95" s="8" t="s">
        <v>260</v>
      </c>
    </row>
    <row r="96" spans="1:4" ht="15" x14ac:dyDescent="0.2">
      <c r="A96" s="98" t="s">
        <v>18</v>
      </c>
      <c r="B96" s="7" t="s">
        <v>261</v>
      </c>
      <c r="C96" s="92">
        <v>200</v>
      </c>
      <c r="D96" s="8" t="s">
        <v>262</v>
      </c>
    </row>
    <row r="97" spans="1:4" ht="15" x14ac:dyDescent="0.2">
      <c r="A97" s="98" t="s">
        <v>263</v>
      </c>
      <c r="B97" s="7" t="s">
        <v>264</v>
      </c>
      <c r="C97" s="92">
        <v>386</v>
      </c>
      <c r="D97" s="8" t="s">
        <v>265</v>
      </c>
    </row>
    <row r="98" spans="1:4" ht="15" x14ac:dyDescent="0.2">
      <c r="A98" s="98" t="s">
        <v>263</v>
      </c>
      <c r="B98" s="7" t="s">
        <v>266</v>
      </c>
      <c r="C98" s="92">
        <v>389</v>
      </c>
      <c r="D98" s="8" t="s">
        <v>267</v>
      </c>
    </row>
    <row r="99" spans="1:4" ht="15" x14ac:dyDescent="0.2">
      <c r="A99" s="98" t="s">
        <v>263</v>
      </c>
      <c r="B99" s="7" t="s">
        <v>268</v>
      </c>
      <c r="C99" s="92">
        <v>390</v>
      </c>
      <c r="D99" s="8" t="s">
        <v>269</v>
      </c>
    </row>
    <row r="100" spans="1:4" ht="15" x14ac:dyDescent="0.2">
      <c r="A100" s="98" t="s">
        <v>34</v>
      </c>
      <c r="B100" s="7" t="s">
        <v>270</v>
      </c>
      <c r="C100" s="92">
        <v>494</v>
      </c>
      <c r="D100" s="8" t="s">
        <v>271</v>
      </c>
    </row>
    <row r="101" spans="1:4" ht="15" x14ac:dyDescent="0.2">
      <c r="A101" s="98" t="s">
        <v>272</v>
      </c>
      <c r="B101" s="7" t="s">
        <v>273</v>
      </c>
      <c r="C101" s="92">
        <v>361</v>
      </c>
      <c r="D101" s="8" t="s">
        <v>274</v>
      </c>
    </row>
    <row r="102" spans="1:4" ht="15" x14ac:dyDescent="0.2">
      <c r="A102" s="98" t="s">
        <v>272</v>
      </c>
      <c r="B102" s="7" t="s">
        <v>275</v>
      </c>
      <c r="C102" s="92">
        <v>511</v>
      </c>
      <c r="D102" s="8" t="s">
        <v>276</v>
      </c>
    </row>
    <row r="103" spans="1:4" ht="15" x14ac:dyDescent="0.2">
      <c r="A103" s="98" t="s">
        <v>277</v>
      </c>
      <c r="B103" s="7" t="s">
        <v>278</v>
      </c>
      <c r="C103" s="92">
        <v>369</v>
      </c>
      <c r="D103" s="8" t="s">
        <v>279</v>
      </c>
    </row>
    <row r="104" spans="1:4" ht="15" x14ac:dyDescent="0.2">
      <c r="A104" s="98" t="s">
        <v>277</v>
      </c>
      <c r="B104" s="7" t="s">
        <v>280</v>
      </c>
      <c r="C104" s="92">
        <v>373</v>
      </c>
      <c r="D104" s="8" t="s">
        <v>281</v>
      </c>
    </row>
    <row r="105" spans="1:4" ht="15" x14ac:dyDescent="0.2">
      <c r="A105" s="98" t="s">
        <v>277</v>
      </c>
      <c r="B105" s="7" t="s">
        <v>282</v>
      </c>
      <c r="C105" s="92">
        <v>439</v>
      </c>
      <c r="D105" s="8" t="s">
        <v>283</v>
      </c>
    </row>
    <row r="106" spans="1:4" ht="15" x14ac:dyDescent="0.2">
      <c r="A106" s="98" t="s">
        <v>277</v>
      </c>
      <c r="B106" s="7" t="s">
        <v>284</v>
      </c>
      <c r="C106" s="92">
        <v>440</v>
      </c>
      <c r="D106" s="8" t="s">
        <v>285</v>
      </c>
    </row>
    <row r="107" spans="1:4" ht="15" x14ac:dyDescent="0.2">
      <c r="A107" s="98" t="s">
        <v>277</v>
      </c>
      <c r="B107" s="7" t="s">
        <v>286</v>
      </c>
      <c r="C107" s="92">
        <v>460</v>
      </c>
      <c r="D107" s="8" t="s">
        <v>287</v>
      </c>
    </row>
    <row r="108" spans="1:4" ht="15" x14ac:dyDescent="0.2">
      <c r="A108" s="98" t="s">
        <v>288</v>
      </c>
      <c r="B108" s="7" t="s">
        <v>289</v>
      </c>
      <c r="C108" s="92">
        <v>374</v>
      </c>
      <c r="D108" s="8" t="s">
        <v>290</v>
      </c>
    </row>
    <row r="109" spans="1:4" ht="15" x14ac:dyDescent="0.2">
      <c r="A109" s="98" t="s">
        <v>288</v>
      </c>
      <c r="B109" s="7" t="s">
        <v>291</v>
      </c>
      <c r="C109" s="92">
        <v>507</v>
      </c>
      <c r="D109" s="8" t="s">
        <v>292</v>
      </c>
    </row>
    <row r="110" spans="1:4" ht="15" x14ac:dyDescent="0.2">
      <c r="A110" s="98" t="s">
        <v>293</v>
      </c>
      <c r="B110" s="7" t="s">
        <v>294</v>
      </c>
      <c r="C110" s="92">
        <v>227</v>
      </c>
      <c r="D110" s="8" t="s">
        <v>295</v>
      </c>
    </row>
    <row r="111" spans="1:4" ht="15" x14ac:dyDescent="0.2">
      <c r="A111" s="98" t="s">
        <v>296</v>
      </c>
      <c r="B111" s="7" t="s">
        <v>297</v>
      </c>
      <c r="C111" s="92">
        <v>335</v>
      </c>
      <c r="D111" s="8" t="s">
        <v>298</v>
      </c>
    </row>
    <row r="112" spans="1:4" ht="15" x14ac:dyDescent="0.2">
      <c r="A112" s="98" t="s">
        <v>296</v>
      </c>
      <c r="B112" s="7" t="s">
        <v>299</v>
      </c>
      <c r="C112" s="92">
        <v>336</v>
      </c>
      <c r="D112" s="8" t="s">
        <v>300</v>
      </c>
    </row>
    <row r="113" spans="1:4" ht="15" x14ac:dyDescent="0.2">
      <c r="A113" s="98" t="s">
        <v>296</v>
      </c>
      <c r="B113" s="7" t="s">
        <v>301</v>
      </c>
      <c r="C113" s="92">
        <v>337</v>
      </c>
      <c r="D113" s="8" t="s">
        <v>302</v>
      </c>
    </row>
    <row r="114" spans="1:4" ht="15" x14ac:dyDescent="0.2">
      <c r="A114" s="98" t="s">
        <v>303</v>
      </c>
      <c r="B114" s="7" t="s">
        <v>304</v>
      </c>
      <c r="C114" s="92">
        <v>338</v>
      </c>
      <c r="D114" s="8" t="s">
        <v>305</v>
      </c>
    </row>
    <row r="115" spans="1:4" ht="15" x14ac:dyDescent="0.2">
      <c r="A115" s="98" t="s">
        <v>303</v>
      </c>
      <c r="B115" s="7" t="s">
        <v>306</v>
      </c>
      <c r="C115" s="92">
        <v>339</v>
      </c>
      <c r="D115" s="8" t="s">
        <v>307</v>
      </c>
    </row>
    <row r="116" spans="1:4" ht="15" x14ac:dyDescent="0.2">
      <c r="A116" s="98" t="s">
        <v>303</v>
      </c>
      <c r="B116" s="7" t="s">
        <v>308</v>
      </c>
      <c r="C116" s="92">
        <v>340</v>
      </c>
      <c r="D116" s="8" t="s">
        <v>309</v>
      </c>
    </row>
    <row r="117" spans="1:4" ht="15" x14ac:dyDescent="0.2">
      <c r="A117" s="98" t="s">
        <v>303</v>
      </c>
      <c r="B117" s="7" t="s">
        <v>310</v>
      </c>
      <c r="C117" s="92">
        <v>341</v>
      </c>
      <c r="D117" s="8" t="s">
        <v>311</v>
      </c>
    </row>
    <row r="118" spans="1:4" ht="15" x14ac:dyDescent="0.2">
      <c r="A118" s="98" t="s">
        <v>303</v>
      </c>
      <c r="B118" s="7" t="s">
        <v>312</v>
      </c>
      <c r="C118" s="92">
        <v>342</v>
      </c>
      <c r="D118" s="8" t="s">
        <v>313</v>
      </c>
    </row>
    <row r="119" spans="1:4" ht="15" x14ac:dyDescent="0.2">
      <c r="A119" s="98" t="s">
        <v>303</v>
      </c>
      <c r="B119" s="7" t="s">
        <v>314</v>
      </c>
      <c r="C119" s="92">
        <v>343</v>
      </c>
      <c r="D119" s="8" t="s">
        <v>315</v>
      </c>
    </row>
    <row r="120" spans="1:4" ht="15" x14ac:dyDescent="0.2">
      <c r="A120" s="98" t="s">
        <v>316</v>
      </c>
      <c r="B120" s="7" t="s">
        <v>317</v>
      </c>
      <c r="C120" s="92">
        <v>107</v>
      </c>
      <c r="D120" s="8" t="s">
        <v>318</v>
      </c>
    </row>
    <row r="121" spans="1:4" ht="15" x14ac:dyDescent="0.2">
      <c r="A121" s="98" t="s">
        <v>319</v>
      </c>
      <c r="B121" s="7" t="s">
        <v>320</v>
      </c>
      <c r="C121" s="92">
        <v>229</v>
      </c>
      <c r="D121" s="8" t="s">
        <v>321</v>
      </c>
    </row>
    <row r="122" spans="1:4" ht="15" x14ac:dyDescent="0.2">
      <c r="A122" s="98" t="s">
        <v>319</v>
      </c>
      <c r="B122" s="7" t="s">
        <v>322</v>
      </c>
      <c r="C122" s="92">
        <v>230</v>
      </c>
      <c r="D122" s="8" t="s">
        <v>323</v>
      </c>
    </row>
    <row r="123" spans="1:4" ht="15" x14ac:dyDescent="0.2">
      <c r="A123" s="98" t="s">
        <v>319</v>
      </c>
      <c r="B123" s="7" t="s">
        <v>324</v>
      </c>
      <c r="C123" s="92">
        <v>231</v>
      </c>
      <c r="D123" s="8" t="s">
        <v>325</v>
      </c>
    </row>
    <row r="124" spans="1:4" ht="15" x14ac:dyDescent="0.2">
      <c r="A124" s="98" t="s">
        <v>319</v>
      </c>
      <c r="B124" s="7" t="s">
        <v>326</v>
      </c>
      <c r="C124" s="92">
        <v>232</v>
      </c>
      <c r="D124" s="8" t="s">
        <v>327</v>
      </c>
    </row>
    <row r="125" spans="1:4" ht="15" x14ac:dyDescent="0.2">
      <c r="A125" s="98" t="s">
        <v>319</v>
      </c>
      <c r="B125" s="7" t="s">
        <v>328</v>
      </c>
      <c r="C125" s="92">
        <v>233</v>
      </c>
      <c r="D125" s="8" t="s">
        <v>329</v>
      </c>
    </row>
    <row r="126" spans="1:4" ht="15" x14ac:dyDescent="0.2">
      <c r="A126" s="98" t="s">
        <v>319</v>
      </c>
      <c r="B126" s="7" t="s">
        <v>330</v>
      </c>
      <c r="C126" s="92">
        <v>512</v>
      </c>
      <c r="D126" s="8" t="s">
        <v>331</v>
      </c>
    </row>
    <row r="127" spans="1:4" ht="15" x14ac:dyDescent="0.2">
      <c r="A127" s="98" t="s">
        <v>332</v>
      </c>
      <c r="B127" s="7" t="s">
        <v>333</v>
      </c>
      <c r="C127" s="92">
        <v>215</v>
      </c>
      <c r="D127" s="8" t="s">
        <v>334</v>
      </c>
    </row>
    <row r="128" spans="1:4" ht="15" x14ac:dyDescent="0.2">
      <c r="A128" s="98" t="s">
        <v>332</v>
      </c>
      <c r="B128" s="7" t="s">
        <v>335</v>
      </c>
      <c r="C128" s="92">
        <v>216</v>
      </c>
      <c r="D128" s="8" t="s">
        <v>336</v>
      </c>
    </row>
    <row r="129" spans="1:4" ht="15" x14ac:dyDescent="0.2">
      <c r="A129" s="98" t="s">
        <v>29</v>
      </c>
      <c r="B129" s="7" t="s">
        <v>337</v>
      </c>
      <c r="C129" s="92">
        <v>331</v>
      </c>
      <c r="D129" s="8" t="s">
        <v>338</v>
      </c>
    </row>
    <row r="130" spans="1:4" ht="15" x14ac:dyDescent="0.2">
      <c r="A130" s="98" t="s">
        <v>29</v>
      </c>
      <c r="B130" s="7" t="s">
        <v>339</v>
      </c>
      <c r="C130" s="92">
        <v>332</v>
      </c>
      <c r="D130" s="8" t="s">
        <v>340</v>
      </c>
    </row>
    <row r="131" spans="1:4" ht="15" x14ac:dyDescent="0.2">
      <c r="A131" s="98" t="s">
        <v>341</v>
      </c>
      <c r="B131" s="7" t="s">
        <v>342</v>
      </c>
      <c r="C131" s="92">
        <v>422</v>
      </c>
      <c r="D131" s="8" t="s">
        <v>343</v>
      </c>
    </row>
    <row r="132" spans="1:4" ht="15" x14ac:dyDescent="0.2">
      <c r="A132" s="98" t="s">
        <v>341</v>
      </c>
      <c r="B132" s="7" t="s">
        <v>344</v>
      </c>
      <c r="C132" s="92">
        <v>474</v>
      </c>
      <c r="D132" s="8" t="s">
        <v>345</v>
      </c>
    </row>
    <row r="133" spans="1:4" ht="15" x14ac:dyDescent="0.2">
      <c r="A133" s="98" t="s">
        <v>346</v>
      </c>
      <c r="B133" s="7" t="s">
        <v>347</v>
      </c>
      <c r="C133" s="92">
        <v>503</v>
      </c>
      <c r="D133" s="8" t="s">
        <v>348</v>
      </c>
    </row>
    <row r="134" spans="1:4" ht="15" x14ac:dyDescent="0.2">
      <c r="A134" s="98" t="s">
        <v>346</v>
      </c>
      <c r="B134" s="7" t="s">
        <v>349</v>
      </c>
      <c r="C134" s="92">
        <v>504</v>
      </c>
      <c r="D134" s="8" t="s">
        <v>350</v>
      </c>
    </row>
    <row r="135" spans="1:4" ht="15" x14ac:dyDescent="0.2">
      <c r="A135" s="98" t="s">
        <v>346</v>
      </c>
      <c r="B135" s="7" t="s">
        <v>351</v>
      </c>
      <c r="C135" s="92">
        <v>505</v>
      </c>
      <c r="D135" s="8" t="s">
        <v>352</v>
      </c>
    </row>
    <row r="136" spans="1:4" ht="15" x14ac:dyDescent="0.2">
      <c r="A136" s="98" t="s">
        <v>346</v>
      </c>
      <c r="B136" s="7" t="s">
        <v>353</v>
      </c>
      <c r="C136" s="92">
        <v>506</v>
      </c>
      <c r="D136" s="8" t="s">
        <v>354</v>
      </c>
    </row>
    <row r="137" spans="1:4" ht="15" x14ac:dyDescent="0.2">
      <c r="A137" s="98" t="s">
        <v>355</v>
      </c>
      <c r="B137" s="7" t="s">
        <v>356</v>
      </c>
      <c r="C137" s="92">
        <v>468</v>
      </c>
      <c r="D137" s="8" t="s">
        <v>357</v>
      </c>
    </row>
    <row r="138" spans="1:4" ht="15" x14ac:dyDescent="0.2">
      <c r="A138" s="98" t="s">
        <v>355</v>
      </c>
      <c r="B138" s="7" t="s">
        <v>358</v>
      </c>
      <c r="C138" s="92">
        <v>482</v>
      </c>
      <c r="D138" s="8" t="s">
        <v>359</v>
      </c>
    </row>
    <row r="139" spans="1:4" ht="15" x14ac:dyDescent="0.2">
      <c r="A139" s="98" t="s">
        <v>40</v>
      </c>
      <c r="B139" s="7" t="s">
        <v>360</v>
      </c>
      <c r="C139" s="92">
        <v>207</v>
      </c>
      <c r="D139" s="8" t="s">
        <v>361</v>
      </c>
    </row>
    <row r="140" spans="1:4" ht="15" x14ac:dyDescent="0.2">
      <c r="A140" s="98" t="s">
        <v>40</v>
      </c>
      <c r="B140" s="7" t="s">
        <v>362</v>
      </c>
      <c r="C140" s="92">
        <v>449</v>
      </c>
      <c r="D140" s="8" t="s">
        <v>363</v>
      </c>
    </row>
    <row r="141" spans="1:4" ht="15" x14ac:dyDescent="0.2">
      <c r="A141" s="98" t="s">
        <v>40</v>
      </c>
      <c r="B141" s="7" t="s">
        <v>364</v>
      </c>
      <c r="C141" s="92">
        <v>453</v>
      </c>
      <c r="D141" s="8" t="s">
        <v>365</v>
      </c>
    </row>
    <row r="142" spans="1:4" ht="15" x14ac:dyDescent="0.2">
      <c r="A142" s="98" t="s">
        <v>40</v>
      </c>
      <c r="B142" s="7" t="s">
        <v>366</v>
      </c>
      <c r="C142" s="92">
        <v>458</v>
      </c>
      <c r="D142" s="8" t="s">
        <v>367</v>
      </c>
    </row>
    <row r="143" spans="1:4" ht="15" x14ac:dyDescent="0.2">
      <c r="A143" s="98" t="s">
        <v>40</v>
      </c>
      <c r="B143" s="7" t="s">
        <v>368</v>
      </c>
      <c r="C143" s="92">
        <v>464</v>
      </c>
      <c r="D143" s="8" t="s">
        <v>369</v>
      </c>
    </row>
    <row r="144" spans="1:4" ht="15" x14ac:dyDescent="0.2">
      <c r="A144" s="98" t="s">
        <v>40</v>
      </c>
      <c r="B144" s="7" t="s">
        <v>370</v>
      </c>
      <c r="C144" s="92">
        <v>469</v>
      </c>
      <c r="D144" s="8" t="s">
        <v>371</v>
      </c>
    </row>
    <row r="145" spans="1:4" ht="15" x14ac:dyDescent="0.2">
      <c r="A145" s="98" t="s">
        <v>24</v>
      </c>
      <c r="B145" s="7" t="s">
        <v>372</v>
      </c>
      <c r="C145" s="92">
        <v>298</v>
      </c>
      <c r="D145" s="8" t="s">
        <v>373</v>
      </c>
    </row>
    <row r="146" spans="1:4" ht="15" x14ac:dyDescent="0.2">
      <c r="A146" s="98" t="s">
        <v>24</v>
      </c>
      <c r="B146" s="7" t="s">
        <v>374</v>
      </c>
      <c r="C146" s="92">
        <v>299</v>
      </c>
      <c r="D146" s="8" t="s">
        <v>375</v>
      </c>
    </row>
    <row r="147" spans="1:4" ht="15" x14ac:dyDescent="0.2">
      <c r="A147" s="98" t="s">
        <v>376</v>
      </c>
      <c r="B147" s="7" t="s">
        <v>377</v>
      </c>
      <c r="C147" s="92">
        <v>344</v>
      </c>
      <c r="D147" s="8" t="s">
        <v>378</v>
      </c>
    </row>
    <row r="148" spans="1:4" ht="15" x14ac:dyDescent="0.2">
      <c r="A148" s="98" t="s">
        <v>376</v>
      </c>
      <c r="B148" s="7" t="s">
        <v>379</v>
      </c>
      <c r="C148" s="92">
        <v>346</v>
      </c>
      <c r="D148" s="8" t="s">
        <v>380</v>
      </c>
    </row>
    <row r="149" spans="1:4" ht="15" x14ac:dyDescent="0.2">
      <c r="A149" s="98" t="s">
        <v>376</v>
      </c>
      <c r="B149" s="7" t="s">
        <v>381</v>
      </c>
      <c r="C149" s="92">
        <v>362</v>
      </c>
      <c r="D149" s="8" t="s">
        <v>382</v>
      </c>
    </row>
    <row r="150" spans="1:4" ht="15" x14ac:dyDescent="0.2">
      <c r="A150" s="98" t="s">
        <v>26</v>
      </c>
      <c r="B150" s="7" t="s">
        <v>383</v>
      </c>
      <c r="C150" s="92">
        <v>274</v>
      </c>
      <c r="D150" s="8" t="s">
        <v>384</v>
      </c>
    </row>
    <row r="151" spans="1:4" ht="15" x14ac:dyDescent="0.2">
      <c r="A151" s="98" t="s">
        <v>26</v>
      </c>
      <c r="B151" s="7" t="s">
        <v>385</v>
      </c>
      <c r="C151" s="92">
        <v>275</v>
      </c>
      <c r="D151" s="8" t="s">
        <v>386</v>
      </c>
    </row>
    <row r="152" spans="1:4" ht="15" x14ac:dyDescent="0.2">
      <c r="A152" s="98" t="s">
        <v>387</v>
      </c>
      <c r="B152" s="7" t="s">
        <v>388</v>
      </c>
      <c r="C152" s="92">
        <v>251</v>
      </c>
      <c r="D152" s="8" t="s">
        <v>389</v>
      </c>
    </row>
    <row r="153" spans="1:4" ht="15" x14ac:dyDescent="0.2">
      <c r="A153" s="98" t="s">
        <v>387</v>
      </c>
      <c r="B153" s="7" t="s">
        <v>390</v>
      </c>
      <c r="C153" s="92">
        <v>252</v>
      </c>
      <c r="D153" s="8" t="s">
        <v>391</v>
      </c>
    </row>
    <row r="154" spans="1:4" ht="15" x14ac:dyDescent="0.2">
      <c r="A154" s="98" t="s">
        <v>387</v>
      </c>
      <c r="B154" s="7" t="s">
        <v>392</v>
      </c>
      <c r="C154" s="92">
        <v>253</v>
      </c>
      <c r="D154" s="8" t="s">
        <v>393</v>
      </c>
    </row>
    <row r="155" spans="1:4" ht="15" x14ac:dyDescent="0.2">
      <c r="A155" s="98" t="s">
        <v>38</v>
      </c>
      <c r="B155" s="7" t="s">
        <v>394</v>
      </c>
      <c r="C155" s="92">
        <v>397</v>
      </c>
      <c r="D155" s="8" t="s">
        <v>395</v>
      </c>
    </row>
    <row r="156" spans="1:4" ht="15" x14ac:dyDescent="0.2">
      <c r="A156" s="98" t="s">
        <v>38</v>
      </c>
      <c r="B156" s="7" t="s">
        <v>396</v>
      </c>
      <c r="C156" s="92">
        <v>398</v>
      </c>
      <c r="D156" s="8" t="s">
        <v>397</v>
      </c>
    </row>
    <row r="157" spans="1:4" ht="15" x14ac:dyDescent="0.2">
      <c r="A157" s="98" t="s">
        <v>38</v>
      </c>
      <c r="B157" s="7" t="s">
        <v>398</v>
      </c>
      <c r="C157" s="92">
        <v>408</v>
      </c>
      <c r="D157" s="8" t="s">
        <v>399</v>
      </c>
    </row>
    <row r="158" spans="1:4" ht="15" x14ac:dyDescent="0.2">
      <c r="A158" s="98" t="s">
        <v>38</v>
      </c>
      <c r="B158" s="7" t="s">
        <v>400</v>
      </c>
      <c r="C158" s="92">
        <v>410</v>
      </c>
      <c r="D158" s="8" t="s">
        <v>401</v>
      </c>
    </row>
    <row r="159" spans="1:4" ht="15" x14ac:dyDescent="0.2">
      <c r="A159" s="98" t="s">
        <v>38</v>
      </c>
      <c r="B159" s="7" t="s">
        <v>402</v>
      </c>
      <c r="C159" s="92">
        <v>411</v>
      </c>
      <c r="D159" s="8" t="s">
        <v>403</v>
      </c>
    </row>
    <row r="160" spans="1:4" ht="15" x14ac:dyDescent="0.2">
      <c r="A160" s="98" t="s">
        <v>404</v>
      </c>
      <c r="B160" s="7" t="s">
        <v>405</v>
      </c>
      <c r="C160" s="92">
        <v>364</v>
      </c>
      <c r="D160" s="8" t="s">
        <v>406</v>
      </c>
    </row>
    <row r="161" spans="1:4" ht="15" x14ac:dyDescent="0.2">
      <c r="A161" s="98" t="s">
        <v>404</v>
      </c>
      <c r="B161" s="7" t="s">
        <v>407</v>
      </c>
      <c r="C161" s="92">
        <v>380</v>
      </c>
      <c r="D161" s="8" t="s">
        <v>408</v>
      </c>
    </row>
    <row r="162" spans="1:4" ht="15" x14ac:dyDescent="0.2">
      <c r="A162" s="98" t="s">
        <v>404</v>
      </c>
      <c r="B162" s="7" t="s">
        <v>409</v>
      </c>
      <c r="C162" s="92">
        <v>498</v>
      </c>
      <c r="D162" s="8" t="s">
        <v>410</v>
      </c>
    </row>
    <row r="163" spans="1:4" ht="15" x14ac:dyDescent="0.2">
      <c r="A163" s="98" t="s">
        <v>411</v>
      </c>
      <c r="B163" s="7" t="s">
        <v>412</v>
      </c>
      <c r="C163" s="92">
        <v>400</v>
      </c>
      <c r="D163" s="8" t="s">
        <v>413</v>
      </c>
    </row>
    <row r="164" spans="1:4" ht="15" x14ac:dyDescent="0.2">
      <c r="A164" s="98" t="s">
        <v>411</v>
      </c>
      <c r="B164" s="7" t="s">
        <v>414</v>
      </c>
      <c r="C164" s="92">
        <v>418</v>
      </c>
      <c r="D164" s="8" t="s">
        <v>415</v>
      </c>
    </row>
    <row r="165" spans="1:4" ht="15" x14ac:dyDescent="0.2">
      <c r="A165" s="98" t="s">
        <v>411</v>
      </c>
      <c r="B165" s="7" t="s">
        <v>416</v>
      </c>
      <c r="C165" s="92">
        <v>419</v>
      </c>
      <c r="D165" s="8" t="s">
        <v>417</v>
      </c>
    </row>
    <row r="166" spans="1:4" ht="15" x14ac:dyDescent="0.2">
      <c r="A166" s="98" t="s">
        <v>411</v>
      </c>
      <c r="B166" s="7" t="s">
        <v>418</v>
      </c>
      <c r="C166" s="92">
        <v>423</v>
      </c>
      <c r="D166" s="8" t="s">
        <v>419</v>
      </c>
    </row>
    <row r="167" spans="1:4" ht="15" x14ac:dyDescent="0.2">
      <c r="A167" s="98" t="s">
        <v>411</v>
      </c>
      <c r="B167" s="7" t="s">
        <v>420</v>
      </c>
      <c r="C167" s="92">
        <v>448</v>
      </c>
      <c r="D167" s="8" t="s">
        <v>421</v>
      </c>
    </row>
    <row r="168" spans="1:4" ht="15" x14ac:dyDescent="0.2">
      <c r="A168" s="98" t="s">
        <v>19</v>
      </c>
      <c r="B168" s="7" t="s">
        <v>422</v>
      </c>
      <c r="C168" s="92">
        <v>225</v>
      </c>
      <c r="D168" s="8" t="s">
        <v>423</v>
      </c>
    </row>
    <row r="169" spans="1:4" ht="15" x14ac:dyDescent="0.2">
      <c r="A169" s="98" t="s">
        <v>19</v>
      </c>
      <c r="B169" s="7" t="s">
        <v>424</v>
      </c>
      <c r="C169" s="92">
        <v>226</v>
      </c>
      <c r="D169" s="8" t="s">
        <v>425</v>
      </c>
    </row>
    <row r="170" spans="1:4" ht="15" x14ac:dyDescent="0.2">
      <c r="A170" s="98" t="s">
        <v>426</v>
      </c>
      <c r="B170" s="7" t="s">
        <v>427</v>
      </c>
      <c r="C170" s="92">
        <v>367</v>
      </c>
      <c r="D170" s="8" t="s">
        <v>428</v>
      </c>
    </row>
    <row r="171" spans="1:4" ht="15" x14ac:dyDescent="0.2">
      <c r="A171" s="98" t="s">
        <v>426</v>
      </c>
      <c r="B171" s="7" t="s">
        <v>429</v>
      </c>
      <c r="C171" s="92">
        <v>368</v>
      </c>
      <c r="D171" s="8" t="s">
        <v>430</v>
      </c>
    </row>
    <row r="172" spans="1:4" ht="15" x14ac:dyDescent="0.2">
      <c r="A172" s="98" t="s">
        <v>426</v>
      </c>
      <c r="B172" s="7" t="s">
        <v>431</v>
      </c>
      <c r="C172" s="92">
        <v>416</v>
      </c>
      <c r="D172" s="8" t="s">
        <v>432</v>
      </c>
    </row>
    <row r="173" spans="1:4" ht="15" x14ac:dyDescent="0.2">
      <c r="A173" s="98" t="s">
        <v>433</v>
      </c>
      <c r="B173" s="7" t="s">
        <v>434</v>
      </c>
      <c r="C173" s="92">
        <v>272</v>
      </c>
      <c r="D173" s="8" t="s">
        <v>435</v>
      </c>
    </row>
    <row r="174" spans="1:4" ht="15" x14ac:dyDescent="0.2">
      <c r="A174" s="98" t="s">
        <v>433</v>
      </c>
      <c r="B174" s="7" t="s">
        <v>436</v>
      </c>
      <c r="C174" s="92">
        <v>273</v>
      </c>
      <c r="D174" s="8" t="s">
        <v>437</v>
      </c>
    </row>
    <row r="175" spans="1:4" ht="13.9" customHeight="1" x14ac:dyDescent="0.2">
      <c r="A175" s="98" t="s">
        <v>438</v>
      </c>
      <c r="B175" s="7" t="s">
        <v>439</v>
      </c>
      <c r="C175" s="92">
        <v>436</v>
      </c>
      <c r="D175" s="8" t="s">
        <v>440</v>
      </c>
    </row>
    <row r="176" spans="1:4" ht="15" x14ac:dyDescent="0.2">
      <c r="A176" s="98" t="s">
        <v>438</v>
      </c>
      <c r="B176" s="7" t="s">
        <v>441</v>
      </c>
      <c r="C176" s="92">
        <v>445</v>
      </c>
      <c r="D176" s="8" t="s">
        <v>442</v>
      </c>
    </row>
    <row r="177" spans="1:4" ht="15" x14ac:dyDescent="0.2">
      <c r="A177" s="98" t="s">
        <v>438</v>
      </c>
      <c r="B177" s="7" t="s">
        <v>443</v>
      </c>
      <c r="C177" s="92">
        <v>446</v>
      </c>
      <c r="D177" s="8" t="s">
        <v>444</v>
      </c>
    </row>
    <row r="178" spans="1:4" ht="15" x14ac:dyDescent="0.2">
      <c r="A178" s="98" t="s">
        <v>438</v>
      </c>
      <c r="B178" s="7" t="s">
        <v>445</v>
      </c>
      <c r="C178" s="92">
        <v>447</v>
      </c>
      <c r="D178" s="8" t="s">
        <v>446</v>
      </c>
    </row>
    <row r="179" spans="1:4" ht="15" x14ac:dyDescent="0.2">
      <c r="A179" s="98" t="s">
        <v>447</v>
      </c>
      <c r="B179" s="7" t="s">
        <v>448</v>
      </c>
      <c r="C179" s="92">
        <v>417</v>
      </c>
      <c r="D179" s="8" t="s">
        <v>449</v>
      </c>
    </row>
    <row r="180" spans="1:4" ht="15" x14ac:dyDescent="0.2">
      <c r="A180" s="98" t="s">
        <v>450</v>
      </c>
      <c r="B180" s="7" t="s">
        <v>451</v>
      </c>
      <c r="C180" s="92">
        <v>217</v>
      </c>
      <c r="D180" s="8" t="s">
        <v>452</v>
      </c>
    </row>
    <row r="181" spans="1:4" ht="15" x14ac:dyDescent="0.2">
      <c r="A181" s="98" t="s">
        <v>450</v>
      </c>
      <c r="B181" s="7" t="s">
        <v>453</v>
      </c>
      <c r="C181" s="92">
        <v>218</v>
      </c>
      <c r="D181" s="8" t="s">
        <v>454</v>
      </c>
    </row>
    <row r="182" spans="1:4" ht="15" x14ac:dyDescent="0.2">
      <c r="A182" s="98" t="s">
        <v>455</v>
      </c>
      <c r="B182" s="7" t="s">
        <v>456</v>
      </c>
      <c r="C182" s="92">
        <v>113</v>
      </c>
      <c r="D182" s="8" t="s">
        <v>457</v>
      </c>
    </row>
    <row r="183" spans="1:4" ht="15" x14ac:dyDescent="0.2">
      <c r="A183" s="98" t="s">
        <v>455</v>
      </c>
      <c r="B183" s="7" t="s">
        <v>458</v>
      </c>
      <c r="C183" s="92">
        <v>115</v>
      </c>
      <c r="D183" s="8" t="s">
        <v>459</v>
      </c>
    </row>
    <row r="184" spans="1:4" ht="15" x14ac:dyDescent="0.2">
      <c r="A184" s="98" t="s">
        <v>460</v>
      </c>
      <c r="B184" s="7" t="s">
        <v>461</v>
      </c>
      <c r="C184" s="92">
        <v>101</v>
      </c>
      <c r="D184" s="8" t="s">
        <v>462</v>
      </c>
    </row>
    <row r="185" spans="1:4" ht="15" x14ac:dyDescent="0.2">
      <c r="A185" s="98" t="s">
        <v>460</v>
      </c>
      <c r="B185" s="7" t="s">
        <v>463</v>
      </c>
      <c r="C185" s="92">
        <v>413</v>
      </c>
      <c r="D185" s="8" t="s">
        <v>464</v>
      </c>
    </row>
    <row r="186" spans="1:4" ht="15" x14ac:dyDescent="0.2">
      <c r="A186" s="98" t="s">
        <v>465</v>
      </c>
      <c r="B186" s="7" t="s">
        <v>466</v>
      </c>
      <c r="C186" s="92">
        <v>106</v>
      </c>
      <c r="D186" s="8" t="s">
        <v>467</v>
      </c>
    </row>
    <row r="187" spans="1:4" ht="15" x14ac:dyDescent="0.2">
      <c r="A187" s="98" t="s">
        <v>465</v>
      </c>
      <c r="B187" s="7" t="s">
        <v>468</v>
      </c>
      <c r="C187" s="92">
        <v>303</v>
      </c>
      <c r="D187" s="8" t="s">
        <v>469</v>
      </c>
    </row>
    <row r="188" spans="1:4" ht="15" x14ac:dyDescent="0.2">
      <c r="A188" s="98" t="s">
        <v>470</v>
      </c>
      <c r="B188" s="7" t="s">
        <v>471</v>
      </c>
      <c r="C188" s="92">
        <v>211</v>
      </c>
      <c r="D188" s="8" t="s">
        <v>472</v>
      </c>
    </row>
    <row r="189" spans="1:4" ht="15" x14ac:dyDescent="0.2">
      <c r="A189" s="98" t="s">
        <v>470</v>
      </c>
      <c r="B189" s="7" t="s">
        <v>473</v>
      </c>
      <c r="C189" s="92">
        <v>212</v>
      </c>
      <c r="D189" s="8" t="s">
        <v>474</v>
      </c>
    </row>
    <row r="190" spans="1:4" ht="15" x14ac:dyDescent="0.2">
      <c r="A190" s="98" t="s">
        <v>475</v>
      </c>
      <c r="B190" s="7" t="s">
        <v>476</v>
      </c>
      <c r="C190" s="92">
        <v>420</v>
      </c>
      <c r="D190" s="8" t="s">
        <v>477</v>
      </c>
    </row>
    <row r="191" spans="1:4" ht="15" x14ac:dyDescent="0.2">
      <c r="A191" s="98" t="s">
        <v>475</v>
      </c>
      <c r="B191" s="7" t="s">
        <v>478</v>
      </c>
      <c r="C191" s="92">
        <v>421</v>
      </c>
      <c r="D191" s="8" t="s">
        <v>479</v>
      </c>
    </row>
    <row r="192" spans="1:4" ht="15" x14ac:dyDescent="0.2">
      <c r="A192" s="98" t="s">
        <v>475</v>
      </c>
      <c r="B192" s="7" t="s">
        <v>480</v>
      </c>
      <c r="C192" s="92">
        <v>434</v>
      </c>
      <c r="D192" s="8" t="s">
        <v>481</v>
      </c>
    </row>
    <row r="193" spans="1:4" ht="15" x14ac:dyDescent="0.2">
      <c r="A193" s="98" t="s">
        <v>475</v>
      </c>
      <c r="B193" s="7" t="s">
        <v>482</v>
      </c>
      <c r="C193" s="92">
        <v>454</v>
      </c>
      <c r="D193" s="8" t="s">
        <v>483</v>
      </c>
    </row>
    <row r="194" spans="1:4" ht="15" x14ac:dyDescent="0.2">
      <c r="A194" s="98" t="s">
        <v>475</v>
      </c>
      <c r="B194" s="7" t="s">
        <v>484</v>
      </c>
      <c r="C194" s="92">
        <v>456</v>
      </c>
      <c r="D194" s="8" t="s">
        <v>485</v>
      </c>
    </row>
    <row r="195" spans="1:4" ht="15" x14ac:dyDescent="0.2">
      <c r="A195" s="98" t="s">
        <v>35</v>
      </c>
      <c r="B195" s="7" t="s">
        <v>486</v>
      </c>
      <c r="C195" s="92">
        <v>392</v>
      </c>
      <c r="D195" s="8" t="s">
        <v>487</v>
      </c>
    </row>
    <row r="196" spans="1:4" ht="15" x14ac:dyDescent="0.2">
      <c r="A196" s="98" t="s">
        <v>23</v>
      </c>
      <c r="B196" s="7" t="s">
        <v>488</v>
      </c>
      <c r="C196" s="92">
        <v>239</v>
      </c>
      <c r="D196" s="8" t="s">
        <v>489</v>
      </c>
    </row>
    <row r="197" spans="1:4" ht="15" x14ac:dyDescent="0.2">
      <c r="A197" s="98" t="s">
        <v>23</v>
      </c>
      <c r="B197" s="7" t="s">
        <v>490</v>
      </c>
      <c r="C197" s="92">
        <v>240</v>
      </c>
      <c r="D197" s="8" t="s">
        <v>491</v>
      </c>
    </row>
    <row r="198" spans="1:4" ht="15" x14ac:dyDescent="0.2">
      <c r="A198" s="98" t="s">
        <v>492</v>
      </c>
      <c r="B198" s="7" t="s">
        <v>493</v>
      </c>
      <c r="C198" s="92">
        <v>495</v>
      </c>
      <c r="D198" s="8" t="s">
        <v>494</v>
      </c>
    </row>
    <row r="199" spans="1:4" ht="15" x14ac:dyDescent="0.2">
      <c r="A199" s="98" t="s">
        <v>492</v>
      </c>
      <c r="B199" s="7" t="s">
        <v>495</v>
      </c>
      <c r="C199" s="92">
        <v>496</v>
      </c>
      <c r="D199" s="8" t="s">
        <v>496</v>
      </c>
    </row>
    <row r="200" spans="1:4" ht="15" x14ac:dyDescent="0.2">
      <c r="A200" s="98" t="s">
        <v>497</v>
      </c>
      <c r="B200" s="7" t="s">
        <v>498</v>
      </c>
      <c r="C200" s="92">
        <v>110</v>
      </c>
      <c r="D200" s="8" t="s">
        <v>499</v>
      </c>
    </row>
    <row r="201" spans="1:4" ht="15" x14ac:dyDescent="0.2">
      <c r="A201" s="98" t="s">
        <v>497</v>
      </c>
      <c r="B201" s="7" t="s">
        <v>500</v>
      </c>
      <c r="C201" s="92">
        <v>325</v>
      </c>
      <c r="D201" s="8" t="s">
        <v>501</v>
      </c>
    </row>
    <row r="202" spans="1:4" ht="15" x14ac:dyDescent="0.2">
      <c r="A202" s="98" t="s">
        <v>497</v>
      </c>
      <c r="B202" s="7" t="s">
        <v>502</v>
      </c>
      <c r="C202" s="92">
        <v>326</v>
      </c>
      <c r="D202" s="8" t="s">
        <v>503</v>
      </c>
    </row>
    <row r="203" spans="1:4" ht="13.9" customHeight="1" x14ac:dyDescent="0.2">
      <c r="A203" s="98" t="s">
        <v>504</v>
      </c>
      <c r="B203" s="7" t="s">
        <v>505</v>
      </c>
      <c r="C203" s="92">
        <v>320</v>
      </c>
      <c r="D203" s="8" t="s">
        <v>506</v>
      </c>
    </row>
    <row r="204" spans="1:4" ht="30" x14ac:dyDescent="0.2">
      <c r="A204" s="98" t="s">
        <v>504</v>
      </c>
      <c r="B204" s="7" t="s">
        <v>507</v>
      </c>
      <c r="C204" s="92">
        <v>321</v>
      </c>
      <c r="D204" s="8" t="s">
        <v>508</v>
      </c>
    </row>
    <row r="205" spans="1:4" ht="30" x14ac:dyDescent="0.2">
      <c r="A205" s="98" t="s">
        <v>504</v>
      </c>
      <c r="B205" s="7" t="s">
        <v>509</v>
      </c>
      <c r="C205" s="92">
        <v>322</v>
      </c>
      <c r="D205" s="8" t="s">
        <v>510</v>
      </c>
    </row>
    <row r="206" spans="1:4" ht="30" x14ac:dyDescent="0.2">
      <c r="A206" s="98" t="s">
        <v>504</v>
      </c>
      <c r="B206" s="7" t="s">
        <v>511</v>
      </c>
      <c r="C206" s="92">
        <v>323</v>
      </c>
      <c r="D206" s="8" t="s">
        <v>512</v>
      </c>
    </row>
    <row r="207" spans="1:4" ht="15" x14ac:dyDescent="0.2">
      <c r="A207" s="98" t="s">
        <v>32</v>
      </c>
      <c r="B207" s="7" t="s">
        <v>513</v>
      </c>
      <c r="C207" s="92">
        <v>382</v>
      </c>
      <c r="D207" s="8" t="s">
        <v>514</v>
      </c>
    </row>
    <row r="208" spans="1:4" ht="15" x14ac:dyDescent="0.2">
      <c r="A208" s="98" t="s">
        <v>32</v>
      </c>
      <c r="B208" s="7" t="s">
        <v>515</v>
      </c>
      <c r="C208" s="92">
        <v>438</v>
      </c>
      <c r="D208" s="8" t="s">
        <v>516</v>
      </c>
    </row>
    <row r="209" spans="1:4" ht="15" x14ac:dyDescent="0.2">
      <c r="A209" s="98" t="s">
        <v>517</v>
      </c>
      <c r="B209" s="7" t="s">
        <v>518</v>
      </c>
      <c r="C209" s="92">
        <v>105</v>
      </c>
      <c r="D209" s="8" t="s">
        <v>519</v>
      </c>
    </row>
    <row r="210" spans="1:4" ht="15" x14ac:dyDescent="0.2">
      <c r="A210" s="98" t="s">
        <v>520</v>
      </c>
      <c r="B210" s="7" t="s">
        <v>521</v>
      </c>
      <c r="C210" s="92">
        <v>308</v>
      </c>
      <c r="D210" s="8" t="s">
        <v>522</v>
      </c>
    </row>
    <row r="211" spans="1:4" ht="15" x14ac:dyDescent="0.2">
      <c r="A211" s="98" t="s">
        <v>520</v>
      </c>
      <c r="B211" s="7" t="s">
        <v>523</v>
      </c>
      <c r="C211" s="92">
        <v>309</v>
      </c>
      <c r="D211" s="8" t="s">
        <v>524</v>
      </c>
    </row>
    <row r="212" spans="1:4" ht="15" x14ac:dyDescent="0.2">
      <c r="A212" s="98" t="s">
        <v>520</v>
      </c>
      <c r="B212" s="7" t="s">
        <v>525</v>
      </c>
      <c r="C212" s="92">
        <v>310</v>
      </c>
      <c r="D212" s="8" t="s">
        <v>526</v>
      </c>
    </row>
    <row r="213" spans="1:4" ht="15" x14ac:dyDescent="0.2">
      <c r="A213" s="98" t="s">
        <v>520</v>
      </c>
      <c r="B213" s="7" t="s">
        <v>527</v>
      </c>
      <c r="C213" s="92">
        <v>311</v>
      </c>
      <c r="D213" s="8" t="s">
        <v>528</v>
      </c>
    </row>
    <row r="214" spans="1:4" ht="15" x14ac:dyDescent="0.2">
      <c r="A214" s="98" t="s">
        <v>520</v>
      </c>
      <c r="B214" s="7" t="s">
        <v>529</v>
      </c>
      <c r="C214" s="92">
        <v>312</v>
      </c>
      <c r="D214" s="8" t="s">
        <v>530</v>
      </c>
    </row>
    <row r="215" spans="1:4" ht="15" x14ac:dyDescent="0.2">
      <c r="A215" s="98" t="s">
        <v>520</v>
      </c>
      <c r="B215" s="7" t="s">
        <v>531</v>
      </c>
      <c r="C215" s="92">
        <v>313</v>
      </c>
      <c r="D215" s="8" t="s">
        <v>532</v>
      </c>
    </row>
    <row r="216" spans="1:4" ht="15" x14ac:dyDescent="0.2">
      <c r="A216" s="98" t="s">
        <v>533</v>
      </c>
      <c r="B216" s="7" t="s">
        <v>534</v>
      </c>
      <c r="C216" s="92">
        <v>109</v>
      </c>
      <c r="D216" s="8" t="s">
        <v>535</v>
      </c>
    </row>
    <row r="217" spans="1:4" ht="15" x14ac:dyDescent="0.2">
      <c r="A217" s="98" t="s">
        <v>533</v>
      </c>
      <c r="B217" s="7" t="s">
        <v>536</v>
      </c>
      <c r="C217" s="92">
        <v>426</v>
      </c>
      <c r="D217" s="8" t="s">
        <v>537</v>
      </c>
    </row>
    <row r="218" spans="1:4" ht="15" x14ac:dyDescent="0.2">
      <c r="A218" s="98" t="s">
        <v>538</v>
      </c>
      <c r="B218" s="7" t="s">
        <v>539</v>
      </c>
      <c r="C218" s="92">
        <v>376</v>
      </c>
      <c r="D218" s="8" t="s">
        <v>540</v>
      </c>
    </row>
    <row r="219" spans="1:4" ht="15" x14ac:dyDescent="0.2">
      <c r="A219" s="98" t="s">
        <v>538</v>
      </c>
      <c r="B219" s="7" t="s">
        <v>541</v>
      </c>
      <c r="C219" s="92">
        <v>401</v>
      </c>
      <c r="D219" s="8" t="s">
        <v>542</v>
      </c>
    </row>
    <row r="220" spans="1:4" ht="15" x14ac:dyDescent="0.2">
      <c r="A220" s="98" t="s">
        <v>538</v>
      </c>
      <c r="B220" s="7" t="s">
        <v>543</v>
      </c>
      <c r="C220" s="92">
        <v>405</v>
      </c>
      <c r="D220" s="8" t="s">
        <v>544</v>
      </c>
    </row>
    <row r="221" spans="1:4" ht="15" x14ac:dyDescent="0.2">
      <c r="A221" s="98" t="s">
        <v>538</v>
      </c>
      <c r="B221" s="7" t="s">
        <v>545</v>
      </c>
      <c r="C221" s="92">
        <v>444</v>
      </c>
      <c r="D221" s="8" t="s">
        <v>546</v>
      </c>
    </row>
    <row r="222" spans="1:4" ht="15" x14ac:dyDescent="0.2">
      <c r="A222" s="98" t="s">
        <v>31</v>
      </c>
      <c r="B222" s="7" t="s">
        <v>547</v>
      </c>
      <c r="C222" s="92">
        <v>378</v>
      </c>
      <c r="D222" s="8" t="s">
        <v>548</v>
      </c>
    </row>
    <row r="223" spans="1:4" ht="15" x14ac:dyDescent="0.2">
      <c r="A223" s="98" t="s">
        <v>31</v>
      </c>
      <c r="B223" s="7" t="s">
        <v>549</v>
      </c>
      <c r="C223" s="92">
        <v>383</v>
      </c>
      <c r="D223" s="8" t="s">
        <v>550</v>
      </c>
    </row>
    <row r="224" spans="1:4" ht="15" x14ac:dyDescent="0.2">
      <c r="A224" s="98" t="s">
        <v>31</v>
      </c>
      <c r="B224" s="7" t="s">
        <v>551</v>
      </c>
      <c r="C224" s="92">
        <v>384</v>
      </c>
      <c r="D224" s="8" t="s">
        <v>321</v>
      </c>
    </row>
    <row r="225" spans="1:4" ht="15" x14ac:dyDescent="0.2">
      <c r="A225" s="98" t="s">
        <v>552</v>
      </c>
      <c r="B225" s="7" t="s">
        <v>553</v>
      </c>
      <c r="C225" s="92">
        <v>269</v>
      </c>
      <c r="D225" s="8" t="s">
        <v>554</v>
      </c>
    </row>
    <row r="226" spans="1:4" ht="15" x14ac:dyDescent="0.2">
      <c r="A226" s="98" t="s">
        <v>552</v>
      </c>
      <c r="B226" s="7" t="s">
        <v>555</v>
      </c>
      <c r="C226" s="92">
        <v>270</v>
      </c>
      <c r="D226" s="8" t="s">
        <v>556</v>
      </c>
    </row>
    <row r="227" spans="1:4" ht="15" x14ac:dyDescent="0.2">
      <c r="A227" s="98" t="s">
        <v>552</v>
      </c>
      <c r="B227" s="7" t="s">
        <v>557</v>
      </c>
      <c r="C227" s="92">
        <v>271</v>
      </c>
      <c r="D227" s="8" t="s">
        <v>558</v>
      </c>
    </row>
    <row r="228" spans="1:4" ht="15" x14ac:dyDescent="0.2">
      <c r="A228" s="98" t="s">
        <v>559</v>
      </c>
      <c r="B228" s="7" t="s">
        <v>560</v>
      </c>
      <c r="C228" s="92">
        <v>395</v>
      </c>
      <c r="D228" s="8" t="s">
        <v>561</v>
      </c>
    </row>
    <row r="229" spans="1:4" ht="15" x14ac:dyDescent="0.2">
      <c r="A229" s="98" t="s">
        <v>559</v>
      </c>
      <c r="B229" s="7" t="s">
        <v>562</v>
      </c>
      <c r="C229" s="92">
        <v>403</v>
      </c>
      <c r="D229" s="8" t="s">
        <v>563</v>
      </c>
    </row>
    <row r="230" spans="1:4" ht="15" x14ac:dyDescent="0.2">
      <c r="A230" s="98" t="s">
        <v>37</v>
      </c>
      <c r="B230" s="7" t="s">
        <v>564</v>
      </c>
      <c r="C230" s="92">
        <v>399</v>
      </c>
      <c r="D230" s="8" t="s">
        <v>565</v>
      </c>
    </row>
    <row r="231" spans="1:4" ht="15" x14ac:dyDescent="0.2">
      <c r="A231" s="98" t="s">
        <v>37</v>
      </c>
      <c r="B231" s="7" t="s">
        <v>566</v>
      </c>
      <c r="C231" s="92">
        <v>407</v>
      </c>
      <c r="D231" s="8" t="s">
        <v>567</v>
      </c>
    </row>
    <row r="232" spans="1:4" ht="15" x14ac:dyDescent="0.2">
      <c r="A232" s="98" t="s">
        <v>568</v>
      </c>
      <c r="B232" s="7" t="s">
        <v>569</v>
      </c>
      <c r="C232" s="92">
        <v>305</v>
      </c>
      <c r="D232" s="8" t="s">
        <v>570</v>
      </c>
    </row>
    <row r="233" spans="1:4" ht="15" x14ac:dyDescent="0.2">
      <c r="A233" s="98" t="s">
        <v>568</v>
      </c>
      <c r="B233" s="7" t="s">
        <v>571</v>
      </c>
      <c r="C233" s="92">
        <v>306</v>
      </c>
      <c r="D233" s="8" t="s">
        <v>572</v>
      </c>
    </row>
    <row r="234" spans="1:4" ht="15" x14ac:dyDescent="0.2">
      <c r="A234" s="98" t="s">
        <v>568</v>
      </c>
      <c r="B234" s="7" t="s">
        <v>573</v>
      </c>
      <c r="C234" s="92">
        <v>307</v>
      </c>
      <c r="D234" s="8" t="s">
        <v>574</v>
      </c>
    </row>
    <row r="235" spans="1:4" ht="15" x14ac:dyDescent="0.2">
      <c r="A235" s="98" t="s">
        <v>575</v>
      </c>
      <c r="B235" s="7" t="s">
        <v>576</v>
      </c>
      <c r="C235" s="92">
        <v>466</v>
      </c>
      <c r="D235" s="8" t="s">
        <v>577</v>
      </c>
    </row>
    <row r="236" spans="1:4" ht="15" x14ac:dyDescent="0.2">
      <c r="A236" s="98" t="s">
        <v>39</v>
      </c>
      <c r="B236" s="7" t="s">
        <v>578</v>
      </c>
      <c r="C236" s="92">
        <v>259</v>
      </c>
      <c r="D236" s="8" t="s">
        <v>579</v>
      </c>
    </row>
    <row r="237" spans="1:4" ht="15" x14ac:dyDescent="0.2">
      <c r="A237" s="98" t="s">
        <v>39</v>
      </c>
      <c r="B237" s="7" t="s">
        <v>580</v>
      </c>
      <c r="C237" s="92">
        <v>260</v>
      </c>
      <c r="D237" s="8" t="s">
        <v>581</v>
      </c>
    </row>
    <row r="238" spans="1:4" ht="15" x14ac:dyDescent="0.2">
      <c r="A238" s="98" t="s">
        <v>39</v>
      </c>
      <c r="B238" s="7" t="s">
        <v>582</v>
      </c>
      <c r="C238" s="92">
        <v>261</v>
      </c>
      <c r="D238" s="8" t="s">
        <v>583</v>
      </c>
    </row>
    <row r="239" spans="1:4" ht="15" x14ac:dyDescent="0.2">
      <c r="A239" s="98" t="s">
        <v>39</v>
      </c>
      <c r="B239" s="7" t="s">
        <v>584</v>
      </c>
      <c r="C239" s="92">
        <v>262</v>
      </c>
      <c r="D239" s="8" t="s">
        <v>585</v>
      </c>
    </row>
    <row r="240" spans="1:4" ht="15" x14ac:dyDescent="0.2">
      <c r="A240" s="98" t="s">
        <v>39</v>
      </c>
      <c r="B240" s="7" t="s">
        <v>586</v>
      </c>
      <c r="C240" s="92">
        <v>263</v>
      </c>
      <c r="D240" s="8" t="s">
        <v>587</v>
      </c>
    </row>
    <row r="241" spans="1:4" ht="15" x14ac:dyDescent="0.2">
      <c r="A241" s="98" t="s">
        <v>39</v>
      </c>
      <c r="B241" s="7" t="s">
        <v>588</v>
      </c>
      <c r="C241" s="92">
        <v>264</v>
      </c>
      <c r="D241" s="8" t="s">
        <v>589</v>
      </c>
    </row>
    <row r="242" spans="1:4" ht="15" x14ac:dyDescent="0.2">
      <c r="A242" s="98" t="s">
        <v>39</v>
      </c>
      <c r="B242" s="7" t="s">
        <v>590</v>
      </c>
      <c r="C242" s="92">
        <v>265</v>
      </c>
      <c r="D242" s="8" t="s">
        <v>591</v>
      </c>
    </row>
    <row r="243" spans="1:4" ht="15" x14ac:dyDescent="0.2">
      <c r="A243" s="98" t="s">
        <v>39</v>
      </c>
      <c r="B243" s="7" t="s">
        <v>592</v>
      </c>
      <c r="C243" s="92">
        <v>266</v>
      </c>
      <c r="D243" s="8" t="s">
        <v>593</v>
      </c>
    </row>
    <row r="244" spans="1:4" ht="15" x14ac:dyDescent="0.2">
      <c r="A244" s="98" t="s">
        <v>39</v>
      </c>
      <c r="B244" s="7" t="s">
        <v>594</v>
      </c>
      <c r="C244" s="92">
        <v>267</v>
      </c>
      <c r="D244" s="8" t="s">
        <v>595</v>
      </c>
    </row>
    <row r="245" spans="1:4" ht="15" x14ac:dyDescent="0.2">
      <c r="A245" s="98" t="s">
        <v>39</v>
      </c>
      <c r="B245" s="7" t="s">
        <v>596</v>
      </c>
      <c r="C245" s="92">
        <v>268</v>
      </c>
      <c r="D245" s="8" t="s">
        <v>597</v>
      </c>
    </row>
    <row r="246" spans="1:4" ht="15" x14ac:dyDescent="0.2">
      <c r="A246" s="98" t="s">
        <v>598</v>
      </c>
      <c r="B246" s="7" t="s">
        <v>599</v>
      </c>
      <c r="C246" s="92">
        <v>480</v>
      </c>
      <c r="D246" s="8" t="s">
        <v>600</v>
      </c>
    </row>
    <row r="247" spans="1:4" ht="15" x14ac:dyDescent="0.2">
      <c r="A247" s="98" t="s">
        <v>598</v>
      </c>
      <c r="B247" s="7" t="s">
        <v>601</v>
      </c>
      <c r="C247" s="92">
        <v>483</v>
      </c>
      <c r="D247" s="8" t="s">
        <v>602</v>
      </c>
    </row>
    <row r="248" spans="1:4" ht="15" x14ac:dyDescent="0.2">
      <c r="A248" s="98" t="s">
        <v>603</v>
      </c>
      <c r="B248" s="7" t="s">
        <v>604</v>
      </c>
      <c r="C248" s="92">
        <v>345</v>
      </c>
      <c r="D248" s="8" t="s">
        <v>605</v>
      </c>
    </row>
    <row r="249" spans="1:4" ht="15" x14ac:dyDescent="0.2">
      <c r="A249" s="98" t="s">
        <v>603</v>
      </c>
      <c r="B249" s="7" t="s">
        <v>606</v>
      </c>
      <c r="C249" s="92">
        <v>372</v>
      </c>
      <c r="D249" s="8" t="s">
        <v>607</v>
      </c>
    </row>
    <row r="250" spans="1:4" ht="15" x14ac:dyDescent="0.2">
      <c r="A250" s="98" t="s">
        <v>603</v>
      </c>
      <c r="B250" s="7" t="s">
        <v>608</v>
      </c>
      <c r="C250" s="92">
        <v>437</v>
      </c>
      <c r="D250" s="8" t="s">
        <v>609</v>
      </c>
    </row>
    <row r="251" spans="1:4" ht="15" x14ac:dyDescent="0.2">
      <c r="A251" s="98" t="s">
        <v>603</v>
      </c>
      <c r="B251" s="7" t="s">
        <v>610</v>
      </c>
      <c r="C251" s="92">
        <v>450</v>
      </c>
      <c r="D251" s="8" t="s">
        <v>611</v>
      </c>
    </row>
    <row r="252" spans="1:4" ht="15" x14ac:dyDescent="0.2">
      <c r="A252" s="98" t="s">
        <v>603</v>
      </c>
      <c r="B252" s="7" t="s">
        <v>612</v>
      </c>
      <c r="C252" s="92">
        <v>501</v>
      </c>
      <c r="D252" s="8" t="s">
        <v>613</v>
      </c>
    </row>
    <row r="253" spans="1:4" ht="15" x14ac:dyDescent="0.2">
      <c r="A253" s="98" t="s">
        <v>614</v>
      </c>
      <c r="B253" s="7" t="s">
        <v>615</v>
      </c>
      <c r="C253" s="92">
        <v>412</v>
      </c>
      <c r="D253" s="8" t="s">
        <v>616</v>
      </c>
    </row>
    <row r="254" spans="1:4" ht="15" x14ac:dyDescent="0.2">
      <c r="A254" s="98" t="s">
        <v>617</v>
      </c>
      <c r="B254" s="7" t="s">
        <v>618</v>
      </c>
      <c r="C254" s="92">
        <v>352</v>
      </c>
      <c r="D254" s="8" t="s">
        <v>619</v>
      </c>
    </row>
    <row r="255" spans="1:4" ht="15" x14ac:dyDescent="0.2">
      <c r="A255" s="98" t="s">
        <v>620</v>
      </c>
      <c r="B255" s="7" t="s">
        <v>621</v>
      </c>
      <c r="C255" s="92">
        <v>237</v>
      </c>
      <c r="D255" s="8" t="s">
        <v>622</v>
      </c>
    </row>
    <row r="256" spans="1:4" ht="15" x14ac:dyDescent="0.2">
      <c r="A256" s="98" t="s">
        <v>30</v>
      </c>
      <c r="B256" s="7" t="s">
        <v>623</v>
      </c>
      <c r="C256" s="92">
        <v>349</v>
      </c>
      <c r="D256" s="8" t="s">
        <v>624</v>
      </c>
    </row>
    <row r="257" spans="1:4" ht="15" x14ac:dyDescent="0.2">
      <c r="A257" s="98" t="s">
        <v>30</v>
      </c>
      <c r="B257" s="7" t="s">
        <v>625</v>
      </c>
      <c r="C257" s="92">
        <v>350</v>
      </c>
      <c r="D257" s="8" t="s">
        <v>626</v>
      </c>
    </row>
    <row r="258" spans="1:4" ht="15" x14ac:dyDescent="0.2">
      <c r="A258" s="98" t="s">
        <v>30</v>
      </c>
      <c r="B258" s="7" t="s">
        <v>627</v>
      </c>
      <c r="C258" s="92">
        <v>351</v>
      </c>
      <c r="D258" s="8" t="s">
        <v>628</v>
      </c>
    </row>
    <row r="259" spans="1:4" ht="15" x14ac:dyDescent="0.2">
      <c r="A259" s="98" t="s">
        <v>629</v>
      </c>
      <c r="B259" s="7" t="s">
        <v>630</v>
      </c>
      <c r="C259" s="92">
        <v>452</v>
      </c>
      <c r="D259" s="8" t="s">
        <v>631</v>
      </c>
    </row>
    <row r="260" spans="1:4" ht="15" x14ac:dyDescent="0.2">
      <c r="A260" s="98" t="s">
        <v>632</v>
      </c>
      <c r="B260" s="7" t="s">
        <v>633</v>
      </c>
      <c r="C260" s="92">
        <v>209</v>
      </c>
      <c r="D260" s="8" t="s">
        <v>634</v>
      </c>
    </row>
    <row r="261" spans="1:4" ht="15" x14ac:dyDescent="0.2">
      <c r="A261" s="98" t="s">
        <v>632</v>
      </c>
      <c r="B261" s="7" t="s">
        <v>635</v>
      </c>
      <c r="C261" s="92">
        <v>210</v>
      </c>
      <c r="D261" s="8" t="s">
        <v>636</v>
      </c>
    </row>
    <row r="262" spans="1:4" ht="15" x14ac:dyDescent="0.2">
      <c r="A262" s="98" t="s">
        <v>637</v>
      </c>
      <c r="B262" s="7" t="s">
        <v>638</v>
      </c>
      <c r="C262" s="92">
        <v>353</v>
      </c>
      <c r="D262" s="8" t="s">
        <v>639</v>
      </c>
    </row>
    <row r="263" spans="1:4" ht="15" x14ac:dyDescent="0.2">
      <c r="A263" s="98" t="s">
        <v>637</v>
      </c>
      <c r="B263" s="7" t="s">
        <v>640</v>
      </c>
      <c r="C263" s="92">
        <v>356</v>
      </c>
      <c r="D263" s="8" t="s">
        <v>641</v>
      </c>
    </row>
    <row r="264" spans="1:4" ht="15" x14ac:dyDescent="0.2">
      <c r="A264" s="98" t="s">
        <v>637</v>
      </c>
      <c r="B264" s="7" t="s">
        <v>642</v>
      </c>
      <c r="C264" s="92">
        <v>357</v>
      </c>
      <c r="D264" s="8" t="s">
        <v>643</v>
      </c>
    </row>
    <row r="265" spans="1:4" ht="15" x14ac:dyDescent="0.2">
      <c r="A265" s="98" t="s">
        <v>637</v>
      </c>
      <c r="B265" s="7" t="s">
        <v>644</v>
      </c>
      <c r="C265" s="92">
        <v>358</v>
      </c>
      <c r="D265" s="8" t="s">
        <v>645</v>
      </c>
    </row>
    <row r="266" spans="1:4" ht="15" x14ac:dyDescent="0.2">
      <c r="A266" s="98" t="s">
        <v>637</v>
      </c>
      <c r="B266" s="7" t="s">
        <v>646</v>
      </c>
      <c r="C266" s="92">
        <v>359</v>
      </c>
      <c r="D266" s="8" t="s">
        <v>647</v>
      </c>
    </row>
    <row r="267" spans="1:4" ht="15" x14ac:dyDescent="0.2">
      <c r="A267" s="98" t="s">
        <v>637</v>
      </c>
      <c r="B267" s="7" t="s">
        <v>648</v>
      </c>
      <c r="C267" s="92">
        <v>360</v>
      </c>
      <c r="D267" s="8" t="s">
        <v>649</v>
      </c>
    </row>
    <row r="268" spans="1:4" ht="15" x14ac:dyDescent="0.2">
      <c r="A268" s="98" t="s">
        <v>637</v>
      </c>
      <c r="B268" s="7" t="s">
        <v>650</v>
      </c>
      <c r="C268" s="92">
        <v>509</v>
      </c>
      <c r="D268" s="8" t="s">
        <v>651</v>
      </c>
    </row>
    <row r="269" spans="1:4" ht="15" x14ac:dyDescent="0.2">
      <c r="A269" s="98" t="s">
        <v>652</v>
      </c>
      <c r="B269" s="7" t="s">
        <v>653</v>
      </c>
      <c r="C269" s="92">
        <v>314</v>
      </c>
      <c r="D269" s="8" t="s">
        <v>654</v>
      </c>
    </row>
    <row r="270" spans="1:4" ht="15" x14ac:dyDescent="0.2">
      <c r="A270" s="98" t="s">
        <v>652</v>
      </c>
      <c r="B270" s="7" t="s">
        <v>655</v>
      </c>
      <c r="C270" s="92">
        <v>315</v>
      </c>
      <c r="D270" s="8" t="s">
        <v>656</v>
      </c>
    </row>
    <row r="271" spans="1:4" ht="15" x14ac:dyDescent="0.2">
      <c r="A271" s="98" t="s">
        <v>652</v>
      </c>
      <c r="B271" s="7" t="s">
        <v>657</v>
      </c>
      <c r="C271" s="92">
        <v>316</v>
      </c>
      <c r="D271" s="8" t="s">
        <v>658</v>
      </c>
    </row>
    <row r="272" spans="1:4" ht="15" x14ac:dyDescent="0.2">
      <c r="A272" s="98" t="s">
        <v>659</v>
      </c>
      <c r="B272" s="7" t="s">
        <v>660</v>
      </c>
      <c r="C272" s="92">
        <v>208</v>
      </c>
      <c r="D272" s="8" t="s">
        <v>661</v>
      </c>
    </row>
    <row r="273" spans="1:4" ht="15" x14ac:dyDescent="0.2">
      <c r="A273" s="98" t="s">
        <v>28</v>
      </c>
      <c r="B273" s="7" t="s">
        <v>662</v>
      </c>
      <c r="C273" s="92">
        <v>329</v>
      </c>
      <c r="D273" s="8" t="s">
        <v>663</v>
      </c>
    </row>
    <row r="274" spans="1:4" ht="15" x14ac:dyDescent="0.2">
      <c r="A274" s="98" t="s">
        <v>28</v>
      </c>
      <c r="B274" s="7" t="s">
        <v>664</v>
      </c>
      <c r="C274" s="92">
        <v>330</v>
      </c>
      <c r="D274" s="8" t="s">
        <v>665</v>
      </c>
    </row>
    <row r="275" spans="1:4" ht="15" x14ac:dyDescent="0.2">
      <c r="A275" s="98" t="s">
        <v>666</v>
      </c>
      <c r="B275" s="7" t="s">
        <v>667</v>
      </c>
      <c r="C275" s="92">
        <v>241</v>
      </c>
      <c r="D275" s="8" t="s">
        <v>668</v>
      </c>
    </row>
    <row r="276" spans="1:4" ht="15" x14ac:dyDescent="0.2">
      <c r="A276" s="98" t="s">
        <v>666</v>
      </c>
      <c r="B276" s="7" t="s">
        <v>669</v>
      </c>
      <c r="C276" s="92">
        <v>242</v>
      </c>
      <c r="D276" s="8" t="s">
        <v>670</v>
      </c>
    </row>
    <row r="277" spans="1:4" ht="15" x14ac:dyDescent="0.2">
      <c r="A277" s="98" t="s">
        <v>671</v>
      </c>
      <c r="B277" s="7" t="s">
        <v>672</v>
      </c>
      <c r="C277" s="92">
        <v>108</v>
      </c>
      <c r="D277" s="8" t="s">
        <v>673</v>
      </c>
    </row>
    <row r="278" spans="1:4" ht="15" x14ac:dyDescent="0.2">
      <c r="A278" s="98" t="s">
        <v>671</v>
      </c>
      <c r="B278" s="7" t="s">
        <v>674</v>
      </c>
      <c r="C278" s="92">
        <v>223</v>
      </c>
      <c r="D278" s="8" t="s">
        <v>675</v>
      </c>
    </row>
    <row r="279" spans="1:4" ht="15" x14ac:dyDescent="0.2">
      <c r="A279" s="98" t="s">
        <v>671</v>
      </c>
      <c r="B279" s="7" t="s">
        <v>676</v>
      </c>
      <c r="C279" s="92">
        <v>224</v>
      </c>
      <c r="D279" s="8" t="s">
        <v>677</v>
      </c>
    </row>
    <row r="280" spans="1:4" ht="15" x14ac:dyDescent="0.2">
      <c r="A280" s="98" t="s">
        <v>21</v>
      </c>
      <c r="B280" s="7" t="s">
        <v>678</v>
      </c>
      <c r="C280" s="92">
        <v>467</v>
      </c>
      <c r="D280" s="8" t="s">
        <v>679</v>
      </c>
    </row>
    <row r="281" spans="1:4" ht="15" x14ac:dyDescent="0.2">
      <c r="A281" s="98" t="s">
        <v>680</v>
      </c>
      <c r="B281" s="7" t="s">
        <v>681</v>
      </c>
      <c r="C281" s="92">
        <v>387</v>
      </c>
      <c r="D281" s="8" t="s">
        <v>682</v>
      </c>
    </row>
    <row r="282" spans="1:4" ht="15" x14ac:dyDescent="0.2">
      <c r="A282" s="98" t="s">
        <v>680</v>
      </c>
      <c r="B282" s="7" t="s">
        <v>683</v>
      </c>
      <c r="C282" s="92">
        <v>461</v>
      </c>
      <c r="D282" s="8" t="s">
        <v>684</v>
      </c>
    </row>
    <row r="283" spans="1:4" ht="15" x14ac:dyDescent="0.2">
      <c r="A283" s="98" t="s">
        <v>680</v>
      </c>
      <c r="B283" s="7" t="s">
        <v>685</v>
      </c>
      <c r="C283" s="92">
        <v>484</v>
      </c>
      <c r="D283" s="8" t="s">
        <v>686</v>
      </c>
    </row>
    <row r="284" spans="1:4" ht="15" x14ac:dyDescent="0.2">
      <c r="A284" s="98" t="s">
        <v>687</v>
      </c>
      <c r="B284" s="7" t="s">
        <v>688</v>
      </c>
      <c r="C284" s="92">
        <v>366</v>
      </c>
      <c r="D284" s="8" t="s">
        <v>689</v>
      </c>
    </row>
    <row r="285" spans="1:4" ht="15" x14ac:dyDescent="0.2">
      <c r="A285" s="98" t="s">
        <v>690</v>
      </c>
      <c r="B285" s="7" t="s">
        <v>691</v>
      </c>
      <c r="C285" s="92">
        <v>202</v>
      </c>
      <c r="D285" s="8" t="s">
        <v>692</v>
      </c>
    </row>
    <row r="286" spans="1:4" ht="15" x14ac:dyDescent="0.2">
      <c r="A286" s="98" t="s">
        <v>690</v>
      </c>
      <c r="B286" s="7" t="s">
        <v>693</v>
      </c>
      <c r="C286" s="92">
        <v>203</v>
      </c>
      <c r="D286" s="8" t="s">
        <v>694</v>
      </c>
    </row>
    <row r="287" spans="1:4" ht="15" x14ac:dyDescent="0.2">
      <c r="A287" s="98" t="s">
        <v>690</v>
      </c>
      <c r="B287" s="7" t="s">
        <v>695</v>
      </c>
      <c r="C287" s="92">
        <v>204</v>
      </c>
      <c r="D287" s="8" t="s">
        <v>696</v>
      </c>
    </row>
    <row r="288" spans="1:4" ht="15" x14ac:dyDescent="0.2">
      <c r="A288" s="98" t="s">
        <v>690</v>
      </c>
      <c r="B288" s="7" t="s">
        <v>697</v>
      </c>
      <c r="C288" s="92">
        <v>500</v>
      </c>
      <c r="D288" s="8" t="s">
        <v>698</v>
      </c>
    </row>
    <row r="289" spans="1:4" ht="15" x14ac:dyDescent="0.2">
      <c r="A289" s="98" t="s">
        <v>1242</v>
      </c>
      <c r="B289" s="1" t="s">
        <v>1205</v>
      </c>
      <c r="C289" s="1">
        <v>1</v>
      </c>
      <c r="D289" s="1" t="s">
        <v>1200</v>
      </c>
    </row>
    <row r="290" spans="1:4" ht="15" x14ac:dyDescent="0.2">
      <c r="A290" s="98" t="s">
        <v>1242</v>
      </c>
      <c r="B290" s="1" t="s">
        <v>1206</v>
      </c>
      <c r="C290" s="1">
        <v>2</v>
      </c>
      <c r="D290" s="1" t="s">
        <v>1201</v>
      </c>
    </row>
    <row r="291" spans="1:4" ht="15" x14ac:dyDescent="0.2">
      <c r="A291" s="98" t="s">
        <v>1242</v>
      </c>
      <c r="B291" s="1" t="s">
        <v>1207</v>
      </c>
      <c r="C291" s="1">
        <v>3</v>
      </c>
      <c r="D291" s="1" t="s">
        <v>1202</v>
      </c>
    </row>
    <row r="292" spans="1:4" ht="15" x14ac:dyDescent="0.2">
      <c r="A292" s="98" t="s">
        <v>1242</v>
      </c>
      <c r="B292" s="1" t="s">
        <v>1208</v>
      </c>
      <c r="C292" s="1">
        <v>4</v>
      </c>
      <c r="D292" s="1" t="s">
        <v>1203</v>
      </c>
    </row>
    <row r="293" spans="1:4" ht="15" x14ac:dyDescent="0.2">
      <c r="A293" s="98" t="s">
        <v>1242</v>
      </c>
      <c r="B293" s="1" t="s">
        <v>1209</v>
      </c>
      <c r="C293" s="1">
        <v>5</v>
      </c>
      <c r="D293" s="1" t="s">
        <v>1204</v>
      </c>
    </row>
  </sheetData>
  <sheetProtection algorithmName="SHA-512" hashValue="FKGgpIVzhA7OCMC+5p0IADdcSFaPP11T7vhtQ8nd996pzXAOLEo4w2wI2c/kmK+UseQQLbMKpzHGVh2EkVIJ3Q==" saltValue="0dNRQonR+R+vkGa+irZ5z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B32F-1CFE-4B48-AE09-5478154606ED}">
  <sheetPr>
    <tabColor rgb="FF005587"/>
  </sheetPr>
  <dimension ref="A1:H293"/>
  <sheetViews>
    <sheetView workbookViewId="0"/>
  </sheetViews>
  <sheetFormatPr defaultRowHeight="15" x14ac:dyDescent="0.25"/>
  <cols>
    <col min="2" max="2" width="37.7109375" customWidth="1"/>
    <col min="3" max="3" width="27" bestFit="1" customWidth="1"/>
    <col min="4" max="4" width="31" customWidth="1"/>
    <col min="5" max="5" width="20.5703125" bestFit="1" customWidth="1"/>
    <col min="7" max="7" width="13.140625" bestFit="1" customWidth="1"/>
  </cols>
  <sheetData>
    <row r="1" spans="1:8" x14ac:dyDescent="0.25">
      <c r="A1" s="50" t="s">
        <v>1245</v>
      </c>
    </row>
    <row r="2" spans="1:8" ht="30" x14ac:dyDescent="0.25">
      <c r="A2" s="51" t="s">
        <v>790</v>
      </c>
      <c r="B2" s="51" t="s">
        <v>42</v>
      </c>
      <c r="C2" s="51" t="s">
        <v>791</v>
      </c>
      <c r="D2" s="52" t="s">
        <v>1246</v>
      </c>
      <c r="E2" s="51" t="s">
        <v>877</v>
      </c>
    </row>
    <row r="3" spans="1:8" x14ac:dyDescent="0.25">
      <c r="A3">
        <v>256</v>
      </c>
      <c r="B3" t="s">
        <v>792</v>
      </c>
      <c r="C3" t="s">
        <v>48</v>
      </c>
      <c r="D3" t="s">
        <v>786</v>
      </c>
      <c r="G3" s="44" t="s">
        <v>884</v>
      </c>
      <c r="H3" t="s">
        <v>886</v>
      </c>
    </row>
    <row r="4" spans="1:8" x14ac:dyDescent="0.25">
      <c r="A4">
        <v>257</v>
      </c>
      <c r="B4" t="s">
        <v>792</v>
      </c>
      <c r="C4" t="s">
        <v>50</v>
      </c>
      <c r="D4" t="s">
        <v>786</v>
      </c>
      <c r="G4" s="44" t="s">
        <v>885</v>
      </c>
      <c r="H4" t="s">
        <v>891</v>
      </c>
    </row>
    <row r="5" spans="1:8" x14ac:dyDescent="0.25">
      <c r="A5">
        <v>258</v>
      </c>
      <c r="B5" t="s">
        <v>792</v>
      </c>
      <c r="C5" t="s">
        <v>52</v>
      </c>
      <c r="D5" t="s">
        <v>786</v>
      </c>
      <c r="G5" s="44" t="s">
        <v>1198</v>
      </c>
      <c r="H5" t="s">
        <v>1199</v>
      </c>
    </row>
    <row r="6" spans="1:8" x14ac:dyDescent="0.25">
      <c r="A6">
        <v>365</v>
      </c>
      <c r="B6" t="s">
        <v>793</v>
      </c>
      <c r="C6" t="s">
        <v>55</v>
      </c>
      <c r="D6" t="s">
        <v>786</v>
      </c>
    </row>
    <row r="7" spans="1:8" x14ac:dyDescent="0.25">
      <c r="A7">
        <v>479</v>
      </c>
      <c r="B7" t="s">
        <v>793</v>
      </c>
      <c r="C7" t="s">
        <v>57</v>
      </c>
      <c r="D7" t="s">
        <v>786</v>
      </c>
    </row>
    <row r="8" spans="1:8" x14ac:dyDescent="0.25">
      <c r="A8">
        <v>377</v>
      </c>
      <c r="B8" t="s">
        <v>794</v>
      </c>
      <c r="C8" t="s">
        <v>60</v>
      </c>
      <c r="D8" t="s">
        <v>786</v>
      </c>
    </row>
    <row r="9" spans="1:8" x14ac:dyDescent="0.25">
      <c r="A9">
        <v>409</v>
      </c>
      <c r="B9" t="s">
        <v>794</v>
      </c>
      <c r="C9" t="s">
        <v>62</v>
      </c>
      <c r="D9" t="s">
        <v>786</v>
      </c>
    </row>
    <row r="10" spans="1:8" x14ac:dyDescent="0.25">
      <c r="A10">
        <v>254</v>
      </c>
      <c r="B10" t="s">
        <v>795</v>
      </c>
      <c r="C10" t="s">
        <v>65</v>
      </c>
      <c r="D10" t="s">
        <v>786</v>
      </c>
    </row>
    <row r="11" spans="1:8" x14ac:dyDescent="0.25">
      <c r="A11">
        <v>255</v>
      </c>
      <c r="B11" t="s">
        <v>795</v>
      </c>
      <c r="C11" t="s">
        <v>67</v>
      </c>
      <c r="D11" t="s">
        <v>786</v>
      </c>
    </row>
    <row r="12" spans="1:8" x14ac:dyDescent="0.25">
      <c r="A12">
        <v>428</v>
      </c>
      <c r="B12" t="s">
        <v>796</v>
      </c>
      <c r="C12" t="s">
        <v>72</v>
      </c>
      <c r="D12" t="s">
        <v>786</v>
      </c>
    </row>
    <row r="13" spans="1:8" x14ac:dyDescent="0.25">
      <c r="A13">
        <v>431</v>
      </c>
      <c r="B13" t="s">
        <v>796</v>
      </c>
      <c r="C13" t="s">
        <v>74</v>
      </c>
      <c r="D13" t="s">
        <v>786</v>
      </c>
    </row>
    <row r="14" spans="1:8" x14ac:dyDescent="0.25">
      <c r="A14">
        <v>234</v>
      </c>
      <c r="B14" t="s">
        <v>797</v>
      </c>
      <c r="C14" t="s">
        <v>77</v>
      </c>
      <c r="D14" t="s">
        <v>786</v>
      </c>
    </row>
    <row r="15" spans="1:8" x14ac:dyDescent="0.25">
      <c r="A15">
        <v>235</v>
      </c>
      <c r="B15" t="s">
        <v>797</v>
      </c>
      <c r="C15" t="s">
        <v>79</v>
      </c>
      <c r="D15" t="s">
        <v>786</v>
      </c>
    </row>
    <row r="16" spans="1:8" x14ac:dyDescent="0.25">
      <c r="A16">
        <v>415</v>
      </c>
      <c r="B16" t="s">
        <v>798</v>
      </c>
      <c r="C16" t="s">
        <v>82</v>
      </c>
      <c r="D16" t="s">
        <v>786</v>
      </c>
    </row>
    <row r="17" spans="1:4" x14ac:dyDescent="0.25">
      <c r="A17">
        <v>430</v>
      </c>
      <c r="B17" t="s">
        <v>798</v>
      </c>
      <c r="C17" t="s">
        <v>84</v>
      </c>
      <c r="D17" t="s">
        <v>786</v>
      </c>
    </row>
    <row r="18" spans="1:4" x14ac:dyDescent="0.25">
      <c r="A18">
        <v>206</v>
      </c>
      <c r="B18" t="s">
        <v>799</v>
      </c>
      <c r="C18" t="s">
        <v>89</v>
      </c>
      <c r="D18" t="s">
        <v>786</v>
      </c>
    </row>
    <row r="19" spans="1:4" x14ac:dyDescent="0.25">
      <c r="A19">
        <v>375</v>
      </c>
      <c r="B19" t="s">
        <v>799</v>
      </c>
      <c r="C19" t="s">
        <v>91</v>
      </c>
      <c r="D19" t="s">
        <v>786</v>
      </c>
    </row>
    <row r="20" spans="1:4" x14ac:dyDescent="0.25">
      <c r="A20">
        <v>385</v>
      </c>
      <c r="B20" t="s">
        <v>799</v>
      </c>
      <c r="C20" t="s">
        <v>93</v>
      </c>
      <c r="D20" t="s">
        <v>786</v>
      </c>
    </row>
    <row r="21" spans="1:4" x14ac:dyDescent="0.25">
      <c r="A21">
        <v>394</v>
      </c>
      <c r="B21" t="s">
        <v>799</v>
      </c>
      <c r="C21" t="s">
        <v>95</v>
      </c>
      <c r="D21" t="s">
        <v>786</v>
      </c>
    </row>
    <row r="22" spans="1:4" x14ac:dyDescent="0.25">
      <c r="A22">
        <v>396</v>
      </c>
      <c r="B22" t="s">
        <v>799</v>
      </c>
      <c r="C22" t="s">
        <v>97</v>
      </c>
      <c r="D22" t="s">
        <v>786</v>
      </c>
    </row>
    <row r="23" spans="1:4" x14ac:dyDescent="0.25">
      <c r="A23">
        <v>402</v>
      </c>
      <c r="B23" t="s">
        <v>799</v>
      </c>
      <c r="C23" t="s">
        <v>99</v>
      </c>
      <c r="D23" t="s">
        <v>786</v>
      </c>
    </row>
    <row r="24" spans="1:4" x14ac:dyDescent="0.25">
      <c r="A24">
        <v>490</v>
      </c>
      <c r="B24" t="s">
        <v>799</v>
      </c>
      <c r="C24" t="s">
        <v>101</v>
      </c>
      <c r="D24" t="s">
        <v>786</v>
      </c>
    </row>
    <row r="25" spans="1:4" x14ac:dyDescent="0.25">
      <c r="A25">
        <v>492</v>
      </c>
      <c r="B25" t="s">
        <v>799</v>
      </c>
      <c r="C25" t="s">
        <v>103</v>
      </c>
      <c r="D25" t="s">
        <v>786</v>
      </c>
    </row>
    <row r="26" spans="1:4" x14ac:dyDescent="0.25">
      <c r="A26">
        <v>284</v>
      </c>
      <c r="B26" t="s">
        <v>800</v>
      </c>
      <c r="C26" t="s">
        <v>105</v>
      </c>
      <c r="D26" t="s">
        <v>786</v>
      </c>
    </row>
    <row r="27" spans="1:4" x14ac:dyDescent="0.25">
      <c r="A27">
        <v>285</v>
      </c>
      <c r="B27" t="s">
        <v>801</v>
      </c>
      <c r="C27" t="s">
        <v>107</v>
      </c>
      <c r="D27" t="s">
        <v>786</v>
      </c>
    </row>
    <row r="28" spans="1:4" x14ac:dyDescent="0.25">
      <c r="A28">
        <v>286</v>
      </c>
      <c r="B28" t="s">
        <v>801</v>
      </c>
      <c r="C28" t="s">
        <v>109</v>
      </c>
      <c r="D28" t="s">
        <v>786</v>
      </c>
    </row>
    <row r="29" spans="1:4" x14ac:dyDescent="0.25">
      <c r="A29">
        <v>404</v>
      </c>
      <c r="B29" t="s">
        <v>160</v>
      </c>
      <c r="C29" t="s">
        <v>111</v>
      </c>
      <c r="D29" t="s">
        <v>786</v>
      </c>
    </row>
    <row r="30" spans="1:4" x14ac:dyDescent="0.25">
      <c r="A30">
        <v>493</v>
      </c>
      <c r="B30" t="s">
        <v>160</v>
      </c>
      <c r="C30" t="s">
        <v>113</v>
      </c>
      <c r="D30" t="s">
        <v>786</v>
      </c>
    </row>
    <row r="31" spans="1:4" x14ac:dyDescent="0.25">
      <c r="A31">
        <v>499</v>
      </c>
      <c r="B31" t="s">
        <v>160</v>
      </c>
      <c r="C31" t="s">
        <v>115</v>
      </c>
      <c r="D31" t="s">
        <v>786</v>
      </c>
    </row>
    <row r="32" spans="1:4" x14ac:dyDescent="0.25">
      <c r="A32">
        <v>508</v>
      </c>
      <c r="B32" t="s">
        <v>160</v>
      </c>
      <c r="C32" t="s">
        <v>117</v>
      </c>
      <c r="D32" t="s">
        <v>786</v>
      </c>
    </row>
    <row r="33" spans="1:4" x14ac:dyDescent="0.25">
      <c r="A33">
        <v>219</v>
      </c>
      <c r="B33" t="s">
        <v>802</v>
      </c>
      <c r="C33" t="s">
        <v>125</v>
      </c>
      <c r="D33" t="s">
        <v>786</v>
      </c>
    </row>
    <row r="34" spans="1:4" x14ac:dyDescent="0.25">
      <c r="A34">
        <v>220</v>
      </c>
      <c r="B34" t="s">
        <v>802</v>
      </c>
      <c r="C34" t="s">
        <v>127</v>
      </c>
      <c r="D34" t="s">
        <v>786</v>
      </c>
    </row>
    <row r="35" spans="1:4" x14ac:dyDescent="0.25">
      <c r="A35">
        <v>379</v>
      </c>
      <c r="B35" t="s">
        <v>803</v>
      </c>
      <c r="C35" t="s">
        <v>130</v>
      </c>
      <c r="D35" t="s">
        <v>786</v>
      </c>
    </row>
    <row r="36" spans="1:4" x14ac:dyDescent="0.25">
      <c r="A36">
        <v>333</v>
      </c>
      <c r="B36" t="s">
        <v>804</v>
      </c>
      <c r="C36" t="s">
        <v>133</v>
      </c>
      <c r="D36" t="s">
        <v>786</v>
      </c>
    </row>
    <row r="37" spans="1:4" x14ac:dyDescent="0.25">
      <c r="A37">
        <v>243</v>
      </c>
      <c r="B37" t="s">
        <v>805</v>
      </c>
      <c r="C37" t="s">
        <v>138</v>
      </c>
      <c r="D37" t="s">
        <v>786</v>
      </c>
    </row>
    <row r="38" spans="1:4" x14ac:dyDescent="0.25">
      <c r="A38">
        <v>244</v>
      </c>
      <c r="B38" t="s">
        <v>805</v>
      </c>
      <c r="C38" t="s">
        <v>140</v>
      </c>
      <c r="D38" t="s">
        <v>786</v>
      </c>
    </row>
    <row r="39" spans="1:4" x14ac:dyDescent="0.25">
      <c r="A39">
        <v>245</v>
      </c>
      <c r="B39" t="s">
        <v>805</v>
      </c>
      <c r="C39" t="s">
        <v>142</v>
      </c>
      <c r="D39" t="s">
        <v>786</v>
      </c>
    </row>
    <row r="40" spans="1:4" x14ac:dyDescent="0.25">
      <c r="A40">
        <v>300</v>
      </c>
      <c r="B40" t="s">
        <v>806</v>
      </c>
      <c r="C40" t="s">
        <v>144</v>
      </c>
      <c r="D40" t="s">
        <v>786</v>
      </c>
    </row>
    <row r="41" spans="1:4" x14ac:dyDescent="0.25">
      <c r="A41">
        <v>462</v>
      </c>
      <c r="B41" t="s">
        <v>807</v>
      </c>
      <c r="C41" t="s">
        <v>147</v>
      </c>
      <c r="D41" t="s">
        <v>786</v>
      </c>
    </row>
    <row r="42" spans="1:4" x14ac:dyDescent="0.25">
      <c r="A42">
        <v>463</v>
      </c>
      <c r="B42" t="s">
        <v>807</v>
      </c>
      <c r="C42" t="s">
        <v>149</v>
      </c>
      <c r="D42" t="s">
        <v>786</v>
      </c>
    </row>
    <row r="43" spans="1:4" x14ac:dyDescent="0.25">
      <c r="A43">
        <v>465</v>
      </c>
      <c r="B43" t="s">
        <v>807</v>
      </c>
      <c r="C43" t="s">
        <v>151</v>
      </c>
      <c r="D43" t="s">
        <v>786</v>
      </c>
    </row>
    <row r="44" spans="1:4" x14ac:dyDescent="0.25">
      <c r="A44">
        <v>470</v>
      </c>
      <c r="B44" t="s">
        <v>807</v>
      </c>
      <c r="C44" t="s">
        <v>153</v>
      </c>
      <c r="D44" t="s">
        <v>786</v>
      </c>
    </row>
    <row r="45" spans="1:4" x14ac:dyDescent="0.25">
      <c r="A45">
        <v>246</v>
      </c>
      <c r="B45" t="s">
        <v>808</v>
      </c>
      <c r="C45" t="s">
        <v>158</v>
      </c>
      <c r="D45" t="s">
        <v>786</v>
      </c>
    </row>
    <row r="46" spans="1:4" x14ac:dyDescent="0.25">
      <c r="A46">
        <v>247</v>
      </c>
      <c r="B46" t="s">
        <v>808</v>
      </c>
      <c r="C46" t="s">
        <v>160</v>
      </c>
      <c r="D46" t="s">
        <v>786</v>
      </c>
    </row>
    <row r="47" spans="1:4" x14ac:dyDescent="0.25">
      <c r="A47">
        <v>248</v>
      </c>
      <c r="B47" t="s">
        <v>808</v>
      </c>
      <c r="C47" t="s">
        <v>162</v>
      </c>
      <c r="D47" t="s">
        <v>786</v>
      </c>
    </row>
    <row r="48" spans="1:4" x14ac:dyDescent="0.25">
      <c r="A48">
        <v>249</v>
      </c>
      <c r="B48" t="s">
        <v>808</v>
      </c>
      <c r="C48" t="s">
        <v>164</v>
      </c>
      <c r="D48" t="s">
        <v>786</v>
      </c>
    </row>
    <row r="49" spans="1:5" x14ac:dyDescent="0.25">
      <c r="A49">
        <v>250</v>
      </c>
      <c r="B49" t="s">
        <v>808</v>
      </c>
      <c r="C49" t="s">
        <v>166</v>
      </c>
      <c r="D49" t="s">
        <v>786</v>
      </c>
    </row>
    <row r="50" spans="1:5" x14ac:dyDescent="0.25">
      <c r="A50">
        <v>294</v>
      </c>
      <c r="B50" t="s">
        <v>809</v>
      </c>
      <c r="C50" t="s">
        <v>169</v>
      </c>
      <c r="D50" t="s">
        <v>786</v>
      </c>
    </row>
    <row r="51" spans="1:5" x14ac:dyDescent="0.25">
      <c r="A51">
        <v>393</v>
      </c>
      <c r="B51" t="s">
        <v>810</v>
      </c>
      <c r="C51" t="s">
        <v>172</v>
      </c>
      <c r="D51" t="s">
        <v>786</v>
      </c>
    </row>
    <row r="52" spans="1:5" x14ac:dyDescent="0.25">
      <c r="A52">
        <v>435</v>
      </c>
      <c r="B52" t="s">
        <v>810</v>
      </c>
      <c r="C52" t="s">
        <v>174</v>
      </c>
      <c r="D52" t="s">
        <v>786</v>
      </c>
    </row>
    <row r="53" spans="1:5" x14ac:dyDescent="0.25">
      <c r="A53">
        <v>481</v>
      </c>
      <c r="B53" t="s">
        <v>810</v>
      </c>
      <c r="C53" t="s">
        <v>178</v>
      </c>
      <c r="D53" t="s">
        <v>786</v>
      </c>
    </row>
    <row r="54" spans="1:5" x14ac:dyDescent="0.25">
      <c r="A54">
        <v>487</v>
      </c>
      <c r="B54" t="s">
        <v>810</v>
      </c>
      <c r="C54" t="s">
        <v>180</v>
      </c>
      <c r="D54" t="s">
        <v>786</v>
      </c>
    </row>
    <row r="55" spans="1:5" x14ac:dyDescent="0.25">
      <c r="A55">
        <v>111</v>
      </c>
      <c r="B55" t="s">
        <v>811</v>
      </c>
      <c r="C55" t="s">
        <v>183</v>
      </c>
      <c r="D55" t="s">
        <v>786</v>
      </c>
    </row>
    <row r="56" spans="1:5" x14ac:dyDescent="0.25">
      <c r="A56">
        <v>114</v>
      </c>
      <c r="B56" t="s">
        <v>811</v>
      </c>
      <c r="C56" t="s">
        <v>185</v>
      </c>
      <c r="D56" t="s">
        <v>786</v>
      </c>
    </row>
    <row r="57" spans="1:5" x14ac:dyDescent="0.25">
      <c r="A57">
        <v>429</v>
      </c>
      <c r="B57" t="s">
        <v>811</v>
      </c>
      <c r="C57" t="s">
        <v>187</v>
      </c>
      <c r="D57" t="s">
        <v>786</v>
      </c>
      <c r="E57" s="53" t="s">
        <v>877</v>
      </c>
    </row>
    <row r="58" spans="1:5" x14ac:dyDescent="0.25">
      <c r="A58">
        <v>348</v>
      </c>
      <c r="B58" t="s">
        <v>812</v>
      </c>
      <c r="C58" t="s">
        <v>190</v>
      </c>
      <c r="D58" t="s">
        <v>786</v>
      </c>
    </row>
    <row r="59" spans="1:5" x14ac:dyDescent="0.25">
      <c r="A59">
        <v>491</v>
      </c>
      <c r="B59" t="s">
        <v>812</v>
      </c>
      <c r="C59" t="s">
        <v>192</v>
      </c>
      <c r="D59" t="s">
        <v>786</v>
      </c>
    </row>
    <row r="60" spans="1:5" x14ac:dyDescent="0.25">
      <c r="A60">
        <v>497</v>
      </c>
      <c r="B60" t="s">
        <v>812</v>
      </c>
      <c r="C60" t="s">
        <v>194</v>
      </c>
      <c r="D60" t="s">
        <v>786</v>
      </c>
    </row>
    <row r="61" spans="1:5" x14ac:dyDescent="0.25">
      <c r="A61">
        <v>347</v>
      </c>
      <c r="B61" t="s">
        <v>813</v>
      </c>
      <c r="C61" t="s">
        <v>197</v>
      </c>
      <c r="D61" t="s">
        <v>786</v>
      </c>
    </row>
    <row r="62" spans="1:5" x14ac:dyDescent="0.25">
      <c r="A62">
        <v>502</v>
      </c>
      <c r="B62" t="s">
        <v>813</v>
      </c>
      <c r="C62" t="s">
        <v>199</v>
      </c>
      <c r="D62" t="s">
        <v>786</v>
      </c>
    </row>
    <row r="63" spans="1:5" x14ac:dyDescent="0.25">
      <c r="A63">
        <v>282</v>
      </c>
      <c r="B63" t="s">
        <v>814</v>
      </c>
      <c r="C63" t="s">
        <v>202</v>
      </c>
      <c r="D63" t="s">
        <v>786</v>
      </c>
    </row>
    <row r="64" spans="1:5" x14ac:dyDescent="0.25">
      <c r="A64">
        <v>283</v>
      </c>
      <c r="B64" t="s">
        <v>814</v>
      </c>
      <c r="C64" t="s">
        <v>204</v>
      </c>
      <c r="D64" t="s">
        <v>786</v>
      </c>
    </row>
    <row r="65" spans="1:5" x14ac:dyDescent="0.25">
      <c r="A65">
        <v>388</v>
      </c>
      <c r="B65" t="s">
        <v>206</v>
      </c>
      <c r="C65" t="s">
        <v>206</v>
      </c>
      <c r="D65" t="s">
        <v>786</v>
      </c>
      <c r="E65" s="53" t="s">
        <v>877</v>
      </c>
    </row>
    <row r="66" spans="1:5" x14ac:dyDescent="0.25">
      <c r="A66">
        <v>489</v>
      </c>
      <c r="B66" t="s">
        <v>206</v>
      </c>
      <c r="C66" t="s">
        <v>210</v>
      </c>
      <c r="D66" t="s">
        <v>786</v>
      </c>
    </row>
    <row r="67" spans="1:5" x14ac:dyDescent="0.25">
      <c r="A67">
        <v>112</v>
      </c>
      <c r="B67" t="s">
        <v>214</v>
      </c>
      <c r="C67" t="s">
        <v>212</v>
      </c>
      <c r="D67" t="s">
        <v>786</v>
      </c>
    </row>
    <row r="68" spans="1:5" x14ac:dyDescent="0.25">
      <c r="A68">
        <v>363</v>
      </c>
      <c r="B68" t="s">
        <v>815</v>
      </c>
      <c r="C68" t="s">
        <v>217</v>
      </c>
      <c r="D68" t="s">
        <v>786</v>
      </c>
    </row>
    <row r="69" spans="1:5" x14ac:dyDescent="0.25">
      <c r="A69">
        <v>457</v>
      </c>
      <c r="B69" t="s">
        <v>815</v>
      </c>
      <c r="C69" t="s">
        <v>219</v>
      </c>
      <c r="D69" t="s">
        <v>786</v>
      </c>
    </row>
    <row r="70" spans="1:5" x14ac:dyDescent="0.25">
      <c r="A70">
        <v>381</v>
      </c>
      <c r="B70" t="s">
        <v>816</v>
      </c>
      <c r="C70" t="s">
        <v>222</v>
      </c>
      <c r="D70" t="s">
        <v>786</v>
      </c>
    </row>
    <row r="71" spans="1:5" x14ac:dyDescent="0.25">
      <c r="A71">
        <v>443</v>
      </c>
      <c r="B71" t="s">
        <v>816</v>
      </c>
      <c r="C71" t="s">
        <v>224</v>
      </c>
      <c r="D71" t="s">
        <v>786</v>
      </c>
    </row>
    <row r="72" spans="1:5" x14ac:dyDescent="0.25">
      <c r="A72">
        <v>459</v>
      </c>
      <c r="B72" t="s">
        <v>816</v>
      </c>
      <c r="C72" t="s">
        <v>226</v>
      </c>
      <c r="D72" t="s">
        <v>786</v>
      </c>
    </row>
    <row r="73" spans="1:5" x14ac:dyDescent="0.25">
      <c r="A73">
        <v>287</v>
      </c>
      <c r="B73" t="s">
        <v>817</v>
      </c>
      <c r="C73" t="s">
        <v>229</v>
      </c>
      <c r="D73" t="s">
        <v>786</v>
      </c>
    </row>
    <row r="74" spans="1:5" x14ac:dyDescent="0.25">
      <c r="A74">
        <v>288</v>
      </c>
      <c r="B74" t="s">
        <v>817</v>
      </c>
      <c r="C74" t="s">
        <v>231</v>
      </c>
      <c r="D74" t="s">
        <v>786</v>
      </c>
    </row>
    <row r="75" spans="1:5" x14ac:dyDescent="0.25">
      <c r="A75">
        <v>289</v>
      </c>
      <c r="B75" t="s">
        <v>817</v>
      </c>
      <c r="C75" t="s">
        <v>233</v>
      </c>
      <c r="D75" t="s">
        <v>786</v>
      </c>
    </row>
    <row r="76" spans="1:5" x14ac:dyDescent="0.25">
      <c r="A76">
        <v>290</v>
      </c>
      <c r="B76" t="s">
        <v>817</v>
      </c>
      <c r="C76" t="s">
        <v>235</v>
      </c>
      <c r="D76" t="s">
        <v>786</v>
      </c>
    </row>
    <row r="77" spans="1:5" x14ac:dyDescent="0.25">
      <c r="A77">
        <v>475</v>
      </c>
      <c r="B77" t="s">
        <v>818</v>
      </c>
      <c r="C77" t="s">
        <v>238</v>
      </c>
      <c r="D77" t="s">
        <v>786</v>
      </c>
    </row>
    <row r="78" spans="1:5" x14ac:dyDescent="0.25">
      <c r="A78">
        <v>291</v>
      </c>
      <c r="B78" t="s">
        <v>819</v>
      </c>
      <c r="C78" t="s">
        <v>241</v>
      </c>
      <c r="D78" t="s">
        <v>786</v>
      </c>
    </row>
    <row r="79" spans="1:5" x14ac:dyDescent="0.25">
      <c r="A79">
        <v>293</v>
      </c>
      <c r="B79" t="s">
        <v>819</v>
      </c>
      <c r="C79" t="s">
        <v>245</v>
      </c>
      <c r="D79" t="s">
        <v>786</v>
      </c>
    </row>
    <row r="80" spans="1:5" x14ac:dyDescent="0.25">
      <c r="A80">
        <v>281</v>
      </c>
      <c r="B80" t="s">
        <v>820</v>
      </c>
      <c r="C80" t="s">
        <v>248</v>
      </c>
      <c r="D80" t="s">
        <v>786</v>
      </c>
    </row>
    <row r="81" spans="1:4" x14ac:dyDescent="0.25">
      <c r="A81">
        <v>214</v>
      </c>
      <c r="B81" t="s">
        <v>821</v>
      </c>
      <c r="C81" t="s">
        <v>251</v>
      </c>
      <c r="D81" t="s">
        <v>786</v>
      </c>
    </row>
    <row r="82" spans="1:4" x14ac:dyDescent="0.25">
      <c r="A82">
        <v>102</v>
      </c>
      <c r="B82" t="s">
        <v>822</v>
      </c>
      <c r="C82" t="s">
        <v>254</v>
      </c>
      <c r="D82" t="s">
        <v>786</v>
      </c>
    </row>
    <row r="83" spans="1:4" x14ac:dyDescent="0.25">
      <c r="A83">
        <v>371</v>
      </c>
      <c r="B83" t="s">
        <v>822</v>
      </c>
      <c r="C83" t="s">
        <v>256</v>
      </c>
      <c r="D83" t="s">
        <v>786</v>
      </c>
    </row>
    <row r="84" spans="1:4" x14ac:dyDescent="0.25">
      <c r="A84">
        <v>476</v>
      </c>
      <c r="B84" t="s">
        <v>822</v>
      </c>
      <c r="C84" t="s">
        <v>258</v>
      </c>
      <c r="D84" t="s">
        <v>786</v>
      </c>
    </row>
    <row r="85" spans="1:4" x14ac:dyDescent="0.25">
      <c r="A85">
        <v>477</v>
      </c>
      <c r="B85" t="s">
        <v>822</v>
      </c>
      <c r="C85" t="s">
        <v>260</v>
      </c>
      <c r="D85" t="s">
        <v>786</v>
      </c>
    </row>
    <row r="86" spans="1:4" x14ac:dyDescent="0.25">
      <c r="A86">
        <v>200</v>
      </c>
      <c r="B86" t="s">
        <v>823</v>
      </c>
      <c r="C86" t="s">
        <v>262</v>
      </c>
      <c r="D86" t="s">
        <v>786</v>
      </c>
    </row>
    <row r="87" spans="1:4" x14ac:dyDescent="0.25">
      <c r="A87">
        <v>386</v>
      </c>
      <c r="B87" t="s">
        <v>824</v>
      </c>
      <c r="C87" t="s">
        <v>265</v>
      </c>
      <c r="D87" t="s">
        <v>786</v>
      </c>
    </row>
    <row r="88" spans="1:4" x14ac:dyDescent="0.25">
      <c r="A88">
        <v>389</v>
      </c>
      <c r="B88" t="s">
        <v>824</v>
      </c>
      <c r="C88" t="s">
        <v>267</v>
      </c>
      <c r="D88" t="s">
        <v>786</v>
      </c>
    </row>
    <row r="89" spans="1:4" x14ac:dyDescent="0.25">
      <c r="A89">
        <v>390</v>
      </c>
      <c r="B89" t="s">
        <v>824</v>
      </c>
      <c r="C89" t="s">
        <v>269</v>
      </c>
      <c r="D89" t="s">
        <v>786</v>
      </c>
    </row>
    <row r="90" spans="1:4" x14ac:dyDescent="0.25">
      <c r="A90">
        <v>494</v>
      </c>
      <c r="B90" t="s">
        <v>269</v>
      </c>
      <c r="C90" t="s">
        <v>271</v>
      </c>
      <c r="D90" t="s">
        <v>786</v>
      </c>
    </row>
    <row r="91" spans="1:4" x14ac:dyDescent="0.25">
      <c r="A91">
        <v>361</v>
      </c>
      <c r="B91" t="s">
        <v>825</v>
      </c>
      <c r="C91" t="s">
        <v>274</v>
      </c>
      <c r="D91" t="s">
        <v>786</v>
      </c>
    </row>
    <row r="92" spans="1:4" x14ac:dyDescent="0.25">
      <c r="A92">
        <v>511</v>
      </c>
      <c r="B92" t="s">
        <v>825</v>
      </c>
      <c r="C92" t="s">
        <v>276</v>
      </c>
      <c r="D92" t="s">
        <v>786</v>
      </c>
    </row>
    <row r="93" spans="1:4" x14ac:dyDescent="0.25">
      <c r="A93">
        <v>369</v>
      </c>
      <c r="B93" t="s">
        <v>826</v>
      </c>
      <c r="C93" t="s">
        <v>279</v>
      </c>
      <c r="D93" t="s">
        <v>786</v>
      </c>
    </row>
    <row r="94" spans="1:4" x14ac:dyDescent="0.25">
      <c r="A94">
        <v>373</v>
      </c>
      <c r="B94" t="s">
        <v>826</v>
      </c>
      <c r="C94" t="s">
        <v>281</v>
      </c>
      <c r="D94" t="s">
        <v>786</v>
      </c>
    </row>
    <row r="95" spans="1:4" x14ac:dyDescent="0.25">
      <c r="A95">
        <v>439</v>
      </c>
      <c r="B95" t="s">
        <v>826</v>
      </c>
      <c r="C95" t="s">
        <v>283</v>
      </c>
      <c r="D95" t="s">
        <v>786</v>
      </c>
    </row>
    <row r="96" spans="1:4" x14ac:dyDescent="0.25">
      <c r="A96">
        <v>440</v>
      </c>
      <c r="B96" t="s">
        <v>826</v>
      </c>
      <c r="C96" t="s">
        <v>285</v>
      </c>
      <c r="D96" t="s">
        <v>786</v>
      </c>
    </row>
    <row r="97" spans="1:4" x14ac:dyDescent="0.25">
      <c r="A97">
        <v>374</v>
      </c>
      <c r="B97" t="s">
        <v>827</v>
      </c>
      <c r="C97" t="s">
        <v>290</v>
      </c>
      <c r="D97" t="s">
        <v>786</v>
      </c>
    </row>
    <row r="98" spans="1:4" x14ac:dyDescent="0.25">
      <c r="A98">
        <v>507</v>
      </c>
      <c r="B98" t="s">
        <v>827</v>
      </c>
      <c r="C98" t="s">
        <v>292</v>
      </c>
      <c r="D98" t="s">
        <v>786</v>
      </c>
    </row>
    <row r="99" spans="1:4" x14ac:dyDescent="0.25">
      <c r="A99">
        <v>335</v>
      </c>
      <c r="B99" t="s">
        <v>828</v>
      </c>
      <c r="C99" t="s">
        <v>298</v>
      </c>
      <c r="D99" t="s">
        <v>786</v>
      </c>
    </row>
    <row r="100" spans="1:4" x14ac:dyDescent="0.25">
      <c r="A100">
        <v>336</v>
      </c>
      <c r="B100" t="s">
        <v>828</v>
      </c>
      <c r="C100" t="s">
        <v>300</v>
      </c>
      <c r="D100" t="s">
        <v>786</v>
      </c>
    </row>
    <row r="101" spans="1:4" x14ac:dyDescent="0.25">
      <c r="A101">
        <v>337</v>
      </c>
      <c r="B101" t="s">
        <v>828</v>
      </c>
      <c r="C101" t="s">
        <v>302</v>
      </c>
      <c r="D101" t="s">
        <v>786</v>
      </c>
    </row>
    <row r="102" spans="1:4" x14ac:dyDescent="0.25">
      <c r="A102">
        <v>338</v>
      </c>
      <c r="B102" t="s">
        <v>829</v>
      </c>
      <c r="C102" t="s">
        <v>305</v>
      </c>
      <c r="D102" t="s">
        <v>786</v>
      </c>
    </row>
    <row r="103" spans="1:4" x14ac:dyDescent="0.25">
      <c r="A103">
        <v>339</v>
      </c>
      <c r="B103" t="s">
        <v>829</v>
      </c>
      <c r="C103" t="s">
        <v>307</v>
      </c>
      <c r="D103" t="s">
        <v>786</v>
      </c>
    </row>
    <row r="104" spans="1:4" x14ac:dyDescent="0.25">
      <c r="A104">
        <v>341</v>
      </c>
      <c r="B104" t="s">
        <v>829</v>
      </c>
      <c r="C104" t="s">
        <v>311</v>
      </c>
      <c r="D104" t="s">
        <v>786</v>
      </c>
    </row>
    <row r="105" spans="1:4" x14ac:dyDescent="0.25">
      <c r="A105">
        <v>342</v>
      </c>
      <c r="B105" t="s">
        <v>829</v>
      </c>
      <c r="C105" t="s">
        <v>313</v>
      </c>
      <c r="D105" t="s">
        <v>786</v>
      </c>
    </row>
    <row r="106" spans="1:4" x14ac:dyDescent="0.25">
      <c r="A106">
        <v>343</v>
      </c>
      <c r="B106" t="s">
        <v>829</v>
      </c>
      <c r="C106" t="s">
        <v>315</v>
      </c>
      <c r="D106" t="s">
        <v>786</v>
      </c>
    </row>
    <row r="107" spans="1:4" x14ac:dyDescent="0.25">
      <c r="A107">
        <v>107</v>
      </c>
      <c r="B107" t="s">
        <v>830</v>
      </c>
      <c r="C107" t="s">
        <v>318</v>
      </c>
      <c r="D107" t="s">
        <v>786</v>
      </c>
    </row>
    <row r="108" spans="1:4" x14ac:dyDescent="0.25">
      <c r="A108">
        <v>230</v>
      </c>
      <c r="B108" t="s">
        <v>831</v>
      </c>
      <c r="C108" t="s">
        <v>323</v>
      </c>
      <c r="D108" t="s">
        <v>786</v>
      </c>
    </row>
    <row r="109" spans="1:4" x14ac:dyDescent="0.25">
      <c r="A109">
        <v>232</v>
      </c>
      <c r="B109" t="s">
        <v>831</v>
      </c>
      <c r="C109" t="s">
        <v>327</v>
      </c>
      <c r="D109" t="s">
        <v>786</v>
      </c>
    </row>
    <row r="110" spans="1:4" x14ac:dyDescent="0.25">
      <c r="A110">
        <v>233</v>
      </c>
      <c r="B110" t="s">
        <v>831</v>
      </c>
      <c r="C110" t="s">
        <v>329</v>
      </c>
      <c r="D110" t="s">
        <v>786</v>
      </c>
    </row>
    <row r="111" spans="1:4" x14ac:dyDescent="0.25">
      <c r="A111">
        <v>512</v>
      </c>
      <c r="B111" t="s">
        <v>831</v>
      </c>
      <c r="C111" t="s">
        <v>331</v>
      </c>
      <c r="D111" t="s">
        <v>786</v>
      </c>
    </row>
    <row r="112" spans="1:4" x14ac:dyDescent="0.25">
      <c r="A112">
        <v>215</v>
      </c>
      <c r="B112" t="s">
        <v>832</v>
      </c>
      <c r="C112" t="s">
        <v>334</v>
      </c>
      <c r="D112" t="s">
        <v>786</v>
      </c>
    </row>
    <row r="113" spans="1:5" x14ac:dyDescent="0.25">
      <c r="A113">
        <v>216</v>
      </c>
      <c r="B113" t="s">
        <v>832</v>
      </c>
      <c r="C113" t="s">
        <v>336</v>
      </c>
      <c r="D113" t="s">
        <v>786</v>
      </c>
    </row>
    <row r="114" spans="1:5" x14ac:dyDescent="0.25">
      <c r="A114">
        <v>331</v>
      </c>
      <c r="B114" t="s">
        <v>833</v>
      </c>
      <c r="C114" t="s">
        <v>338</v>
      </c>
      <c r="D114" t="s">
        <v>786</v>
      </c>
    </row>
    <row r="115" spans="1:5" x14ac:dyDescent="0.25">
      <c r="A115">
        <v>332</v>
      </c>
      <c r="B115" t="s">
        <v>833</v>
      </c>
      <c r="C115" t="s">
        <v>340</v>
      </c>
      <c r="D115" t="s">
        <v>786</v>
      </c>
    </row>
    <row r="116" spans="1:5" x14ac:dyDescent="0.25">
      <c r="A116">
        <v>422</v>
      </c>
      <c r="B116" t="s">
        <v>834</v>
      </c>
      <c r="C116" t="s">
        <v>343</v>
      </c>
      <c r="D116" t="s">
        <v>786</v>
      </c>
    </row>
    <row r="117" spans="1:5" x14ac:dyDescent="0.25">
      <c r="A117">
        <v>474</v>
      </c>
      <c r="B117" t="s">
        <v>834</v>
      </c>
      <c r="C117" t="s">
        <v>345</v>
      </c>
      <c r="D117" t="s">
        <v>786</v>
      </c>
      <c r="E117" s="53" t="s">
        <v>877</v>
      </c>
    </row>
    <row r="118" spans="1:5" x14ac:dyDescent="0.25">
      <c r="A118">
        <v>503</v>
      </c>
      <c r="B118" t="s">
        <v>835</v>
      </c>
      <c r="C118" t="s">
        <v>348</v>
      </c>
      <c r="D118" t="s">
        <v>786</v>
      </c>
    </row>
    <row r="119" spans="1:5" x14ac:dyDescent="0.25">
      <c r="A119">
        <v>504</v>
      </c>
      <c r="B119" t="s">
        <v>835</v>
      </c>
      <c r="C119" t="s">
        <v>350</v>
      </c>
      <c r="D119" t="s">
        <v>786</v>
      </c>
    </row>
    <row r="120" spans="1:5" x14ac:dyDescent="0.25">
      <c r="A120">
        <v>505</v>
      </c>
      <c r="B120" t="s">
        <v>835</v>
      </c>
      <c r="C120" t="s">
        <v>352</v>
      </c>
      <c r="D120" t="s">
        <v>786</v>
      </c>
    </row>
    <row r="121" spans="1:5" x14ac:dyDescent="0.25">
      <c r="A121">
        <v>506</v>
      </c>
      <c r="B121" t="s">
        <v>835</v>
      </c>
      <c r="C121" t="s">
        <v>354</v>
      </c>
      <c r="D121" t="s">
        <v>786</v>
      </c>
    </row>
    <row r="122" spans="1:5" x14ac:dyDescent="0.25">
      <c r="A122">
        <v>482</v>
      </c>
      <c r="B122" t="s">
        <v>836</v>
      </c>
      <c r="C122" t="s">
        <v>359</v>
      </c>
      <c r="D122" t="s">
        <v>786</v>
      </c>
    </row>
    <row r="123" spans="1:5" x14ac:dyDescent="0.25">
      <c r="A123">
        <v>449</v>
      </c>
      <c r="B123" t="s">
        <v>365</v>
      </c>
      <c r="C123" t="s">
        <v>363</v>
      </c>
      <c r="D123" t="s">
        <v>786</v>
      </c>
    </row>
    <row r="124" spans="1:5" x14ac:dyDescent="0.25">
      <c r="A124">
        <v>453</v>
      </c>
      <c r="B124" t="s">
        <v>365</v>
      </c>
      <c r="C124" t="s">
        <v>365</v>
      </c>
      <c r="D124" t="s">
        <v>786</v>
      </c>
    </row>
    <row r="125" spans="1:5" x14ac:dyDescent="0.25">
      <c r="A125">
        <v>458</v>
      </c>
      <c r="B125" t="s">
        <v>365</v>
      </c>
      <c r="C125" t="s">
        <v>367</v>
      </c>
      <c r="D125" t="s">
        <v>786</v>
      </c>
    </row>
    <row r="126" spans="1:5" x14ac:dyDescent="0.25">
      <c r="A126">
        <v>464</v>
      </c>
      <c r="B126" t="s">
        <v>365</v>
      </c>
      <c r="C126" t="s">
        <v>369</v>
      </c>
      <c r="D126" t="s">
        <v>786</v>
      </c>
    </row>
    <row r="127" spans="1:5" x14ac:dyDescent="0.25">
      <c r="A127">
        <v>469</v>
      </c>
      <c r="B127" t="s">
        <v>365</v>
      </c>
      <c r="C127" t="s">
        <v>371</v>
      </c>
      <c r="D127" t="s">
        <v>786</v>
      </c>
    </row>
    <row r="128" spans="1:5" x14ac:dyDescent="0.25">
      <c r="A128">
        <v>298</v>
      </c>
      <c r="B128" t="s">
        <v>373</v>
      </c>
      <c r="C128" t="s">
        <v>373</v>
      </c>
      <c r="D128" t="s">
        <v>786</v>
      </c>
    </row>
    <row r="129" spans="1:5" x14ac:dyDescent="0.25">
      <c r="A129">
        <v>299</v>
      </c>
      <c r="B129" t="s">
        <v>373</v>
      </c>
      <c r="C129" t="s">
        <v>375</v>
      </c>
      <c r="D129" t="s">
        <v>786</v>
      </c>
    </row>
    <row r="130" spans="1:5" x14ac:dyDescent="0.25">
      <c r="A130">
        <v>344</v>
      </c>
      <c r="B130" t="s">
        <v>837</v>
      </c>
      <c r="C130" t="s">
        <v>378</v>
      </c>
      <c r="D130" t="s">
        <v>786</v>
      </c>
    </row>
    <row r="131" spans="1:5" x14ac:dyDescent="0.25">
      <c r="A131">
        <v>346</v>
      </c>
      <c r="B131" t="s">
        <v>837</v>
      </c>
      <c r="C131" t="s">
        <v>380</v>
      </c>
      <c r="D131" t="s">
        <v>786</v>
      </c>
    </row>
    <row r="132" spans="1:5" x14ac:dyDescent="0.25">
      <c r="A132">
        <v>362</v>
      </c>
      <c r="B132" t="s">
        <v>837</v>
      </c>
      <c r="C132" t="s">
        <v>382</v>
      </c>
      <c r="D132" t="s">
        <v>786</v>
      </c>
      <c r="E132" s="53" t="s">
        <v>877</v>
      </c>
    </row>
    <row r="133" spans="1:5" x14ac:dyDescent="0.25">
      <c r="A133">
        <v>252</v>
      </c>
      <c r="B133" t="s">
        <v>838</v>
      </c>
      <c r="C133" t="s">
        <v>391</v>
      </c>
      <c r="D133" t="s">
        <v>786</v>
      </c>
    </row>
    <row r="134" spans="1:5" x14ac:dyDescent="0.25">
      <c r="A134">
        <v>253</v>
      </c>
      <c r="B134" t="s">
        <v>838</v>
      </c>
      <c r="C134" t="s">
        <v>393</v>
      </c>
      <c r="D134" t="s">
        <v>786</v>
      </c>
    </row>
    <row r="135" spans="1:5" x14ac:dyDescent="0.25">
      <c r="A135">
        <v>397</v>
      </c>
      <c r="B135" t="s">
        <v>839</v>
      </c>
      <c r="C135" t="s">
        <v>395</v>
      </c>
      <c r="D135" t="s">
        <v>786</v>
      </c>
    </row>
    <row r="136" spans="1:5" x14ac:dyDescent="0.25">
      <c r="A136">
        <v>398</v>
      </c>
      <c r="B136" t="s">
        <v>839</v>
      </c>
      <c r="C136" t="s">
        <v>397</v>
      </c>
      <c r="D136" t="s">
        <v>786</v>
      </c>
    </row>
    <row r="137" spans="1:5" x14ac:dyDescent="0.25">
      <c r="A137">
        <v>408</v>
      </c>
      <c r="B137" t="s">
        <v>839</v>
      </c>
      <c r="C137" t="s">
        <v>399</v>
      </c>
      <c r="D137" t="s">
        <v>786</v>
      </c>
    </row>
    <row r="138" spans="1:5" x14ac:dyDescent="0.25">
      <c r="A138">
        <v>410</v>
      </c>
      <c r="B138" t="s">
        <v>839</v>
      </c>
      <c r="C138" t="s">
        <v>401</v>
      </c>
      <c r="D138" t="s">
        <v>786</v>
      </c>
    </row>
    <row r="139" spans="1:5" x14ac:dyDescent="0.25">
      <c r="A139">
        <v>411</v>
      </c>
      <c r="B139" t="s">
        <v>839</v>
      </c>
      <c r="C139" t="s">
        <v>403</v>
      </c>
      <c r="D139" t="s">
        <v>786</v>
      </c>
    </row>
    <row r="140" spans="1:5" x14ac:dyDescent="0.25">
      <c r="A140">
        <v>364</v>
      </c>
      <c r="B140" t="s">
        <v>840</v>
      </c>
      <c r="C140" t="s">
        <v>406</v>
      </c>
      <c r="D140" t="s">
        <v>786</v>
      </c>
    </row>
    <row r="141" spans="1:5" x14ac:dyDescent="0.25">
      <c r="A141">
        <v>380</v>
      </c>
      <c r="B141" t="s">
        <v>840</v>
      </c>
      <c r="C141" t="s">
        <v>408</v>
      </c>
      <c r="D141" t="s">
        <v>786</v>
      </c>
    </row>
    <row r="142" spans="1:5" x14ac:dyDescent="0.25">
      <c r="A142">
        <v>498</v>
      </c>
      <c r="B142" t="s">
        <v>840</v>
      </c>
      <c r="C142" t="s">
        <v>410</v>
      </c>
      <c r="D142" t="s">
        <v>786</v>
      </c>
    </row>
    <row r="143" spans="1:5" x14ac:dyDescent="0.25">
      <c r="A143">
        <v>400</v>
      </c>
      <c r="B143" t="s">
        <v>415</v>
      </c>
      <c r="C143" t="s">
        <v>413</v>
      </c>
      <c r="D143" t="s">
        <v>786</v>
      </c>
    </row>
    <row r="144" spans="1:5" x14ac:dyDescent="0.25">
      <c r="A144">
        <v>418</v>
      </c>
      <c r="B144" t="s">
        <v>415</v>
      </c>
      <c r="C144" t="s">
        <v>415</v>
      </c>
      <c r="D144" t="s">
        <v>786</v>
      </c>
    </row>
    <row r="145" spans="1:4" x14ac:dyDescent="0.25">
      <c r="A145">
        <v>419</v>
      </c>
      <c r="B145" t="s">
        <v>415</v>
      </c>
      <c r="C145" t="s">
        <v>417</v>
      </c>
      <c r="D145" t="s">
        <v>786</v>
      </c>
    </row>
    <row r="146" spans="1:4" x14ac:dyDescent="0.25">
      <c r="A146">
        <v>423</v>
      </c>
      <c r="B146" t="s">
        <v>415</v>
      </c>
      <c r="C146" t="s">
        <v>419</v>
      </c>
      <c r="D146" t="s">
        <v>786</v>
      </c>
    </row>
    <row r="147" spans="1:4" x14ac:dyDescent="0.25">
      <c r="A147">
        <v>448</v>
      </c>
      <c r="B147" t="s">
        <v>415</v>
      </c>
      <c r="C147" t="s">
        <v>421</v>
      </c>
      <c r="D147" t="s">
        <v>786</v>
      </c>
    </row>
    <row r="148" spans="1:4" x14ac:dyDescent="0.25">
      <c r="A148">
        <v>225</v>
      </c>
      <c r="B148" t="s">
        <v>425</v>
      </c>
      <c r="C148" t="s">
        <v>423</v>
      </c>
      <c r="D148" t="s">
        <v>786</v>
      </c>
    </row>
    <row r="149" spans="1:4" x14ac:dyDescent="0.25">
      <c r="A149">
        <v>226</v>
      </c>
      <c r="B149" t="s">
        <v>425</v>
      </c>
      <c r="C149" t="s">
        <v>425</v>
      </c>
      <c r="D149" t="s">
        <v>786</v>
      </c>
    </row>
    <row r="150" spans="1:4" x14ac:dyDescent="0.25">
      <c r="A150">
        <v>367</v>
      </c>
      <c r="B150" t="s">
        <v>841</v>
      </c>
      <c r="C150" t="s">
        <v>428</v>
      </c>
      <c r="D150" t="s">
        <v>786</v>
      </c>
    </row>
    <row r="151" spans="1:4" x14ac:dyDescent="0.25">
      <c r="A151">
        <v>416</v>
      </c>
      <c r="B151" t="s">
        <v>841</v>
      </c>
      <c r="C151" t="s">
        <v>432</v>
      </c>
      <c r="D151" t="s">
        <v>786</v>
      </c>
    </row>
    <row r="152" spans="1:4" x14ac:dyDescent="0.25">
      <c r="A152">
        <v>272</v>
      </c>
      <c r="B152" t="s">
        <v>842</v>
      </c>
      <c r="C152" t="s">
        <v>435</v>
      </c>
      <c r="D152" t="s">
        <v>786</v>
      </c>
    </row>
    <row r="153" spans="1:4" x14ac:dyDescent="0.25">
      <c r="A153">
        <v>273</v>
      </c>
      <c r="B153" t="s">
        <v>842</v>
      </c>
      <c r="C153" t="s">
        <v>437</v>
      </c>
      <c r="D153" t="s">
        <v>786</v>
      </c>
    </row>
    <row r="154" spans="1:4" x14ac:dyDescent="0.25">
      <c r="A154">
        <v>436</v>
      </c>
      <c r="B154" t="s">
        <v>843</v>
      </c>
      <c r="C154" t="s">
        <v>440</v>
      </c>
      <c r="D154" t="s">
        <v>786</v>
      </c>
    </row>
    <row r="155" spans="1:4" x14ac:dyDescent="0.25">
      <c r="A155">
        <v>445</v>
      </c>
      <c r="B155" t="s">
        <v>843</v>
      </c>
      <c r="C155" t="s">
        <v>442</v>
      </c>
      <c r="D155" t="s">
        <v>786</v>
      </c>
    </row>
    <row r="156" spans="1:4" x14ac:dyDescent="0.25">
      <c r="A156">
        <v>446</v>
      </c>
      <c r="B156" t="s">
        <v>843</v>
      </c>
      <c r="C156" t="s">
        <v>444</v>
      </c>
      <c r="D156" t="s">
        <v>786</v>
      </c>
    </row>
    <row r="157" spans="1:4" x14ac:dyDescent="0.25">
      <c r="A157">
        <v>447</v>
      </c>
      <c r="B157" t="s">
        <v>843</v>
      </c>
      <c r="C157" t="s">
        <v>446</v>
      </c>
      <c r="D157" t="s">
        <v>786</v>
      </c>
    </row>
    <row r="158" spans="1:4" x14ac:dyDescent="0.25">
      <c r="A158">
        <v>417</v>
      </c>
      <c r="B158" t="s">
        <v>844</v>
      </c>
      <c r="C158" t="s">
        <v>449</v>
      </c>
      <c r="D158" t="s">
        <v>786</v>
      </c>
    </row>
    <row r="159" spans="1:4" x14ac:dyDescent="0.25">
      <c r="A159">
        <v>217</v>
      </c>
      <c r="B159" t="s">
        <v>845</v>
      </c>
      <c r="C159" t="s">
        <v>452</v>
      </c>
      <c r="D159" t="s">
        <v>786</v>
      </c>
    </row>
    <row r="160" spans="1:4" x14ac:dyDescent="0.25">
      <c r="A160">
        <v>218</v>
      </c>
      <c r="B160" t="s">
        <v>845</v>
      </c>
      <c r="C160" t="s">
        <v>454</v>
      </c>
      <c r="D160" t="s">
        <v>786</v>
      </c>
    </row>
    <row r="161" spans="1:4" x14ac:dyDescent="0.25">
      <c r="A161">
        <v>113</v>
      </c>
      <c r="B161" t="s">
        <v>846</v>
      </c>
      <c r="C161" t="s">
        <v>457</v>
      </c>
      <c r="D161" t="s">
        <v>786</v>
      </c>
    </row>
    <row r="162" spans="1:4" x14ac:dyDescent="0.25">
      <c r="A162">
        <v>115</v>
      </c>
      <c r="B162" t="s">
        <v>846</v>
      </c>
      <c r="C162" t="s">
        <v>459</v>
      </c>
      <c r="D162" t="s">
        <v>786</v>
      </c>
    </row>
    <row r="163" spans="1:4" x14ac:dyDescent="0.25">
      <c r="A163">
        <v>101</v>
      </c>
      <c r="B163" t="s">
        <v>847</v>
      </c>
      <c r="C163" t="s">
        <v>462</v>
      </c>
      <c r="D163" t="s">
        <v>786</v>
      </c>
    </row>
    <row r="164" spans="1:4" x14ac:dyDescent="0.25">
      <c r="A164">
        <v>413</v>
      </c>
      <c r="B164" t="s">
        <v>847</v>
      </c>
      <c r="C164" t="s">
        <v>464</v>
      </c>
      <c r="D164" t="s">
        <v>786</v>
      </c>
    </row>
    <row r="165" spans="1:4" x14ac:dyDescent="0.25">
      <c r="A165">
        <v>106</v>
      </c>
      <c r="B165" t="s">
        <v>848</v>
      </c>
      <c r="C165" t="s">
        <v>467</v>
      </c>
      <c r="D165" t="s">
        <v>786</v>
      </c>
    </row>
    <row r="166" spans="1:4" x14ac:dyDescent="0.25">
      <c r="A166">
        <v>303</v>
      </c>
      <c r="B166" t="s">
        <v>848</v>
      </c>
      <c r="C166" t="s">
        <v>469</v>
      </c>
      <c r="D166" t="s">
        <v>786</v>
      </c>
    </row>
    <row r="167" spans="1:4" x14ac:dyDescent="0.25">
      <c r="A167">
        <v>212</v>
      </c>
      <c r="B167" t="s">
        <v>849</v>
      </c>
      <c r="C167" t="s">
        <v>474</v>
      </c>
      <c r="D167" t="s">
        <v>786</v>
      </c>
    </row>
    <row r="168" spans="1:4" x14ac:dyDescent="0.25">
      <c r="A168">
        <v>420</v>
      </c>
      <c r="B168" t="s">
        <v>850</v>
      </c>
      <c r="C168" t="s">
        <v>477</v>
      </c>
      <c r="D168" t="s">
        <v>786</v>
      </c>
    </row>
    <row r="169" spans="1:4" x14ac:dyDescent="0.25">
      <c r="A169">
        <v>421</v>
      </c>
      <c r="B169" t="s">
        <v>850</v>
      </c>
      <c r="C169" t="s">
        <v>479</v>
      </c>
      <c r="D169" t="s">
        <v>786</v>
      </c>
    </row>
    <row r="170" spans="1:4" x14ac:dyDescent="0.25">
      <c r="A170">
        <v>434</v>
      </c>
      <c r="B170" t="s">
        <v>850</v>
      </c>
      <c r="C170" t="s">
        <v>481</v>
      </c>
      <c r="D170" t="s">
        <v>786</v>
      </c>
    </row>
    <row r="171" spans="1:4" x14ac:dyDescent="0.25">
      <c r="A171">
        <v>454</v>
      </c>
      <c r="B171" t="s">
        <v>850</v>
      </c>
      <c r="C171" t="s">
        <v>483</v>
      </c>
      <c r="D171" t="s">
        <v>786</v>
      </c>
    </row>
    <row r="172" spans="1:4" x14ac:dyDescent="0.25">
      <c r="A172">
        <v>456</v>
      </c>
      <c r="B172" t="s">
        <v>850</v>
      </c>
      <c r="C172" t="s">
        <v>485</v>
      </c>
      <c r="D172" t="s">
        <v>786</v>
      </c>
    </row>
    <row r="173" spans="1:4" x14ac:dyDescent="0.25">
      <c r="A173">
        <v>392</v>
      </c>
      <c r="B173" t="s">
        <v>851</v>
      </c>
      <c r="C173" t="s">
        <v>487</v>
      </c>
      <c r="D173" t="s">
        <v>786</v>
      </c>
    </row>
    <row r="174" spans="1:4" x14ac:dyDescent="0.25">
      <c r="A174">
        <v>240</v>
      </c>
      <c r="B174" t="s">
        <v>235</v>
      </c>
      <c r="C174" t="s">
        <v>491</v>
      </c>
      <c r="D174" t="s">
        <v>786</v>
      </c>
    </row>
    <row r="175" spans="1:4" x14ac:dyDescent="0.25">
      <c r="A175">
        <v>495</v>
      </c>
      <c r="B175" t="s">
        <v>852</v>
      </c>
      <c r="C175" t="s">
        <v>494</v>
      </c>
      <c r="D175" t="s">
        <v>786</v>
      </c>
    </row>
    <row r="176" spans="1:4" x14ac:dyDescent="0.25">
      <c r="A176">
        <v>110</v>
      </c>
      <c r="B176" t="s">
        <v>853</v>
      </c>
      <c r="C176" t="s">
        <v>499</v>
      </c>
      <c r="D176" t="s">
        <v>786</v>
      </c>
    </row>
    <row r="177" spans="1:4" x14ac:dyDescent="0.25">
      <c r="A177">
        <v>326</v>
      </c>
      <c r="B177" t="s">
        <v>853</v>
      </c>
      <c r="C177" t="s">
        <v>503</v>
      </c>
      <c r="D177" t="s">
        <v>786</v>
      </c>
    </row>
    <row r="178" spans="1:4" x14ac:dyDescent="0.25">
      <c r="A178">
        <v>321</v>
      </c>
      <c r="B178" t="s">
        <v>854</v>
      </c>
      <c r="C178" t="s">
        <v>508</v>
      </c>
      <c r="D178" t="s">
        <v>786</v>
      </c>
    </row>
    <row r="179" spans="1:4" x14ac:dyDescent="0.25">
      <c r="A179">
        <v>322</v>
      </c>
      <c r="B179" t="s">
        <v>854</v>
      </c>
      <c r="C179" t="s">
        <v>510</v>
      </c>
      <c r="D179" t="s">
        <v>786</v>
      </c>
    </row>
    <row r="180" spans="1:4" x14ac:dyDescent="0.25">
      <c r="A180">
        <v>323</v>
      </c>
      <c r="B180" t="s">
        <v>854</v>
      </c>
      <c r="C180" t="s">
        <v>512</v>
      </c>
      <c r="D180" t="s">
        <v>786</v>
      </c>
    </row>
    <row r="181" spans="1:4" x14ac:dyDescent="0.25">
      <c r="A181">
        <v>382</v>
      </c>
      <c r="B181" t="s">
        <v>514</v>
      </c>
      <c r="C181" t="s">
        <v>514</v>
      </c>
      <c r="D181" t="s">
        <v>786</v>
      </c>
    </row>
    <row r="182" spans="1:4" x14ac:dyDescent="0.25">
      <c r="A182">
        <v>438</v>
      </c>
      <c r="B182" t="s">
        <v>514</v>
      </c>
      <c r="C182" t="s">
        <v>516</v>
      </c>
      <c r="D182" t="s">
        <v>786</v>
      </c>
    </row>
    <row r="183" spans="1:4" x14ac:dyDescent="0.25">
      <c r="A183">
        <v>308</v>
      </c>
      <c r="B183" t="s">
        <v>855</v>
      </c>
      <c r="C183" t="s">
        <v>522</v>
      </c>
      <c r="D183" t="s">
        <v>786</v>
      </c>
    </row>
    <row r="184" spans="1:4" x14ac:dyDescent="0.25">
      <c r="A184">
        <v>309</v>
      </c>
      <c r="B184" t="s">
        <v>855</v>
      </c>
      <c r="C184" t="s">
        <v>524</v>
      </c>
      <c r="D184" t="s">
        <v>786</v>
      </c>
    </row>
    <row r="185" spans="1:4" x14ac:dyDescent="0.25">
      <c r="A185">
        <v>310</v>
      </c>
      <c r="B185" t="s">
        <v>855</v>
      </c>
      <c r="C185" t="s">
        <v>526</v>
      </c>
      <c r="D185" t="s">
        <v>786</v>
      </c>
    </row>
    <row r="186" spans="1:4" x14ac:dyDescent="0.25">
      <c r="A186">
        <v>311</v>
      </c>
      <c r="B186" t="s">
        <v>855</v>
      </c>
      <c r="C186" t="s">
        <v>528</v>
      </c>
      <c r="D186" t="s">
        <v>786</v>
      </c>
    </row>
    <row r="187" spans="1:4" x14ac:dyDescent="0.25">
      <c r="A187">
        <v>312</v>
      </c>
      <c r="B187" t="s">
        <v>855</v>
      </c>
      <c r="C187" t="s">
        <v>530</v>
      </c>
      <c r="D187" t="s">
        <v>786</v>
      </c>
    </row>
    <row r="188" spans="1:4" x14ac:dyDescent="0.25">
      <c r="A188">
        <v>313</v>
      </c>
      <c r="B188" t="s">
        <v>855</v>
      </c>
      <c r="C188" t="s">
        <v>532</v>
      </c>
      <c r="D188" t="s">
        <v>786</v>
      </c>
    </row>
    <row r="189" spans="1:4" x14ac:dyDescent="0.25">
      <c r="A189">
        <v>109</v>
      </c>
      <c r="B189" t="s">
        <v>856</v>
      </c>
      <c r="C189" t="s">
        <v>535</v>
      </c>
      <c r="D189" t="s">
        <v>786</v>
      </c>
    </row>
    <row r="190" spans="1:4" x14ac:dyDescent="0.25">
      <c r="A190">
        <v>426</v>
      </c>
      <c r="B190" t="s">
        <v>856</v>
      </c>
      <c r="C190" t="s">
        <v>537</v>
      </c>
      <c r="D190" t="s">
        <v>786</v>
      </c>
    </row>
    <row r="191" spans="1:4" x14ac:dyDescent="0.25">
      <c r="A191">
        <v>376</v>
      </c>
      <c r="B191" t="s">
        <v>857</v>
      </c>
      <c r="C191" t="s">
        <v>540</v>
      </c>
      <c r="D191" t="s">
        <v>786</v>
      </c>
    </row>
    <row r="192" spans="1:4" x14ac:dyDescent="0.25">
      <c r="A192">
        <v>401</v>
      </c>
      <c r="B192" t="s">
        <v>857</v>
      </c>
      <c r="C192" t="s">
        <v>542</v>
      </c>
      <c r="D192" t="s">
        <v>786</v>
      </c>
    </row>
    <row r="193" spans="1:5" x14ac:dyDescent="0.25">
      <c r="A193">
        <v>405</v>
      </c>
      <c r="B193" t="s">
        <v>857</v>
      </c>
      <c r="C193" t="s">
        <v>544</v>
      </c>
      <c r="D193" t="s">
        <v>786</v>
      </c>
    </row>
    <row r="194" spans="1:5" x14ac:dyDescent="0.25">
      <c r="A194">
        <v>444</v>
      </c>
      <c r="B194" t="s">
        <v>857</v>
      </c>
      <c r="C194" t="s">
        <v>546</v>
      </c>
      <c r="D194" t="s">
        <v>786</v>
      </c>
    </row>
    <row r="195" spans="1:5" x14ac:dyDescent="0.25">
      <c r="A195">
        <v>378</v>
      </c>
      <c r="B195" t="s">
        <v>858</v>
      </c>
      <c r="C195" t="s">
        <v>548</v>
      </c>
      <c r="D195" t="s">
        <v>786</v>
      </c>
      <c r="E195" s="53" t="s">
        <v>877</v>
      </c>
    </row>
    <row r="196" spans="1:5" x14ac:dyDescent="0.25">
      <c r="A196">
        <v>383</v>
      </c>
      <c r="B196" t="s">
        <v>858</v>
      </c>
      <c r="C196" t="s">
        <v>550</v>
      </c>
      <c r="D196" t="s">
        <v>786</v>
      </c>
    </row>
    <row r="197" spans="1:5" x14ac:dyDescent="0.25">
      <c r="A197">
        <v>384</v>
      </c>
      <c r="B197" t="s">
        <v>858</v>
      </c>
      <c r="C197" t="s">
        <v>321</v>
      </c>
      <c r="D197" t="s">
        <v>786</v>
      </c>
    </row>
    <row r="198" spans="1:5" x14ac:dyDescent="0.25">
      <c r="A198">
        <v>269</v>
      </c>
      <c r="B198" t="s">
        <v>859</v>
      </c>
      <c r="C198" t="s">
        <v>554</v>
      </c>
      <c r="D198" t="s">
        <v>786</v>
      </c>
    </row>
    <row r="199" spans="1:5" x14ac:dyDescent="0.25">
      <c r="A199">
        <v>270</v>
      </c>
      <c r="B199" t="s">
        <v>859</v>
      </c>
      <c r="C199" t="s">
        <v>556</v>
      </c>
      <c r="D199" t="s">
        <v>786</v>
      </c>
    </row>
    <row r="200" spans="1:5" x14ac:dyDescent="0.25">
      <c r="A200">
        <v>271</v>
      </c>
      <c r="B200" t="s">
        <v>859</v>
      </c>
      <c r="C200" t="s">
        <v>558</v>
      </c>
      <c r="D200" t="s">
        <v>786</v>
      </c>
    </row>
    <row r="201" spans="1:5" x14ac:dyDescent="0.25">
      <c r="A201">
        <v>403</v>
      </c>
      <c r="B201" t="s">
        <v>860</v>
      </c>
      <c r="C201" t="s">
        <v>563</v>
      </c>
      <c r="D201" t="s">
        <v>786</v>
      </c>
    </row>
    <row r="202" spans="1:5" x14ac:dyDescent="0.25">
      <c r="A202">
        <v>399</v>
      </c>
      <c r="B202" t="s">
        <v>861</v>
      </c>
      <c r="C202" t="s">
        <v>565</v>
      </c>
      <c r="D202" t="s">
        <v>786</v>
      </c>
    </row>
    <row r="203" spans="1:5" x14ac:dyDescent="0.25">
      <c r="A203">
        <v>407</v>
      </c>
      <c r="B203" t="s">
        <v>861</v>
      </c>
      <c r="C203" t="s">
        <v>567</v>
      </c>
      <c r="D203" t="s">
        <v>786</v>
      </c>
    </row>
    <row r="204" spans="1:5" x14ac:dyDescent="0.25">
      <c r="A204">
        <v>305</v>
      </c>
      <c r="B204" t="s">
        <v>862</v>
      </c>
      <c r="C204" t="s">
        <v>570</v>
      </c>
      <c r="D204" t="s">
        <v>786</v>
      </c>
    </row>
    <row r="205" spans="1:5" x14ac:dyDescent="0.25">
      <c r="A205">
        <v>307</v>
      </c>
      <c r="B205" t="s">
        <v>862</v>
      </c>
      <c r="C205" t="s">
        <v>574</v>
      </c>
      <c r="D205" t="s">
        <v>786</v>
      </c>
    </row>
    <row r="206" spans="1:5" x14ac:dyDescent="0.25">
      <c r="A206">
        <v>466</v>
      </c>
      <c r="B206" t="s">
        <v>863</v>
      </c>
      <c r="C206" t="s">
        <v>577</v>
      </c>
      <c r="D206" t="s">
        <v>786</v>
      </c>
    </row>
    <row r="207" spans="1:5" x14ac:dyDescent="0.25">
      <c r="A207">
        <v>259</v>
      </c>
      <c r="B207" t="s">
        <v>864</v>
      </c>
      <c r="C207" t="s">
        <v>579</v>
      </c>
      <c r="D207" t="s">
        <v>786</v>
      </c>
    </row>
    <row r="208" spans="1:5" x14ac:dyDescent="0.25">
      <c r="A208">
        <v>260</v>
      </c>
      <c r="B208" t="s">
        <v>864</v>
      </c>
      <c r="C208" t="s">
        <v>581</v>
      </c>
      <c r="D208" t="s">
        <v>786</v>
      </c>
    </row>
    <row r="209" spans="1:4" x14ac:dyDescent="0.25">
      <c r="A209">
        <v>261</v>
      </c>
      <c r="B209" t="s">
        <v>864</v>
      </c>
      <c r="C209" t="s">
        <v>583</v>
      </c>
      <c r="D209" t="s">
        <v>786</v>
      </c>
    </row>
    <row r="210" spans="1:4" x14ac:dyDescent="0.25">
      <c r="A210">
        <v>262</v>
      </c>
      <c r="B210" t="s">
        <v>864</v>
      </c>
      <c r="C210" t="s">
        <v>585</v>
      </c>
      <c r="D210" t="s">
        <v>786</v>
      </c>
    </row>
    <row r="211" spans="1:4" x14ac:dyDescent="0.25">
      <c r="A211">
        <v>263</v>
      </c>
      <c r="B211" t="s">
        <v>864</v>
      </c>
      <c r="C211" t="s">
        <v>587</v>
      </c>
      <c r="D211" t="s">
        <v>786</v>
      </c>
    </row>
    <row r="212" spans="1:4" x14ac:dyDescent="0.25">
      <c r="A212">
        <v>264</v>
      </c>
      <c r="B212" t="s">
        <v>864</v>
      </c>
      <c r="C212" t="s">
        <v>589</v>
      </c>
      <c r="D212" t="s">
        <v>786</v>
      </c>
    </row>
    <row r="213" spans="1:4" x14ac:dyDescent="0.25">
      <c r="A213">
        <v>265</v>
      </c>
      <c r="B213" t="s">
        <v>864</v>
      </c>
      <c r="C213" t="s">
        <v>591</v>
      </c>
      <c r="D213" t="s">
        <v>786</v>
      </c>
    </row>
    <row r="214" spans="1:4" x14ac:dyDescent="0.25">
      <c r="A214">
        <v>266</v>
      </c>
      <c r="B214" t="s">
        <v>864</v>
      </c>
      <c r="C214" t="s">
        <v>593</v>
      </c>
      <c r="D214" t="s">
        <v>786</v>
      </c>
    </row>
    <row r="215" spans="1:4" x14ac:dyDescent="0.25">
      <c r="A215">
        <v>267</v>
      </c>
      <c r="B215" t="s">
        <v>864</v>
      </c>
      <c r="C215" t="s">
        <v>595</v>
      </c>
      <c r="D215" t="s">
        <v>786</v>
      </c>
    </row>
    <row r="216" spans="1:4" x14ac:dyDescent="0.25">
      <c r="A216">
        <v>268</v>
      </c>
      <c r="B216" t="s">
        <v>864</v>
      </c>
      <c r="C216" t="s">
        <v>597</v>
      </c>
      <c r="D216" t="s">
        <v>786</v>
      </c>
    </row>
    <row r="217" spans="1:4" x14ac:dyDescent="0.25">
      <c r="A217">
        <v>480</v>
      </c>
      <c r="B217" t="s">
        <v>865</v>
      </c>
      <c r="C217" t="s">
        <v>600</v>
      </c>
      <c r="D217" t="s">
        <v>786</v>
      </c>
    </row>
    <row r="218" spans="1:4" x14ac:dyDescent="0.25">
      <c r="A218">
        <v>483</v>
      </c>
      <c r="B218" t="s">
        <v>865</v>
      </c>
      <c r="C218" t="s">
        <v>602</v>
      </c>
      <c r="D218" t="s">
        <v>786</v>
      </c>
    </row>
    <row r="219" spans="1:4" x14ac:dyDescent="0.25">
      <c r="A219">
        <v>345</v>
      </c>
      <c r="B219" t="s">
        <v>866</v>
      </c>
      <c r="C219" t="s">
        <v>605</v>
      </c>
      <c r="D219" t="s">
        <v>786</v>
      </c>
    </row>
    <row r="220" spans="1:4" x14ac:dyDescent="0.25">
      <c r="A220">
        <v>372</v>
      </c>
      <c r="B220" t="s">
        <v>866</v>
      </c>
      <c r="C220" t="s">
        <v>607</v>
      </c>
      <c r="D220" t="s">
        <v>786</v>
      </c>
    </row>
    <row r="221" spans="1:4" x14ac:dyDescent="0.25">
      <c r="A221">
        <v>437</v>
      </c>
      <c r="B221" t="s">
        <v>866</v>
      </c>
      <c r="C221" t="s">
        <v>609</v>
      </c>
      <c r="D221" t="s">
        <v>786</v>
      </c>
    </row>
    <row r="222" spans="1:4" x14ac:dyDescent="0.25">
      <c r="A222">
        <v>450</v>
      </c>
      <c r="B222" t="s">
        <v>866</v>
      </c>
      <c r="C222" t="s">
        <v>611</v>
      </c>
      <c r="D222" t="s">
        <v>786</v>
      </c>
    </row>
    <row r="223" spans="1:4" x14ac:dyDescent="0.25">
      <c r="A223">
        <v>501</v>
      </c>
      <c r="B223" t="s">
        <v>866</v>
      </c>
      <c r="C223" t="s">
        <v>613</v>
      </c>
      <c r="D223" t="s">
        <v>786</v>
      </c>
    </row>
    <row r="224" spans="1:4" x14ac:dyDescent="0.25">
      <c r="A224">
        <v>352</v>
      </c>
      <c r="B224" t="s">
        <v>867</v>
      </c>
      <c r="C224" t="s">
        <v>619</v>
      </c>
      <c r="D224" t="s">
        <v>786</v>
      </c>
    </row>
    <row r="225" spans="1:5" x14ac:dyDescent="0.25">
      <c r="A225">
        <v>237</v>
      </c>
      <c r="B225" t="s">
        <v>868</v>
      </c>
      <c r="C225" t="s">
        <v>622</v>
      </c>
      <c r="D225" t="s">
        <v>786</v>
      </c>
      <c r="E225" s="53" t="s">
        <v>877</v>
      </c>
    </row>
    <row r="226" spans="1:5" x14ac:dyDescent="0.25">
      <c r="A226">
        <v>349</v>
      </c>
      <c r="B226" t="s">
        <v>624</v>
      </c>
      <c r="C226" t="s">
        <v>624</v>
      </c>
      <c r="D226" t="s">
        <v>786</v>
      </c>
    </row>
    <row r="227" spans="1:5" x14ac:dyDescent="0.25">
      <c r="A227">
        <v>350</v>
      </c>
      <c r="B227" t="s">
        <v>624</v>
      </c>
      <c r="C227" t="s">
        <v>626</v>
      </c>
      <c r="D227" t="s">
        <v>786</v>
      </c>
    </row>
    <row r="228" spans="1:5" x14ac:dyDescent="0.25">
      <c r="A228">
        <v>351</v>
      </c>
      <c r="B228" t="s">
        <v>624</v>
      </c>
      <c r="C228" t="s">
        <v>628</v>
      </c>
      <c r="D228" t="s">
        <v>786</v>
      </c>
    </row>
    <row r="229" spans="1:5" x14ac:dyDescent="0.25">
      <c r="A229">
        <v>452</v>
      </c>
      <c r="B229" t="s">
        <v>869</v>
      </c>
      <c r="C229" t="s">
        <v>631</v>
      </c>
      <c r="D229" t="s">
        <v>786</v>
      </c>
    </row>
    <row r="230" spans="1:5" x14ac:dyDescent="0.25">
      <c r="A230">
        <v>209</v>
      </c>
      <c r="B230" t="s">
        <v>870</v>
      </c>
      <c r="C230" t="s">
        <v>634</v>
      </c>
      <c r="D230" t="s">
        <v>786</v>
      </c>
    </row>
    <row r="231" spans="1:5" x14ac:dyDescent="0.25">
      <c r="A231">
        <v>210</v>
      </c>
      <c r="B231" t="s">
        <v>870</v>
      </c>
      <c r="C231" t="s">
        <v>636</v>
      </c>
      <c r="D231" t="s">
        <v>786</v>
      </c>
    </row>
    <row r="232" spans="1:5" x14ac:dyDescent="0.25">
      <c r="A232">
        <v>353</v>
      </c>
      <c r="B232" t="s">
        <v>871</v>
      </c>
      <c r="C232" t="s">
        <v>639</v>
      </c>
      <c r="D232" t="s">
        <v>786</v>
      </c>
    </row>
    <row r="233" spans="1:5" x14ac:dyDescent="0.25">
      <c r="A233">
        <v>356</v>
      </c>
      <c r="B233" t="s">
        <v>871</v>
      </c>
      <c r="C233" t="s">
        <v>641</v>
      </c>
      <c r="D233" t="s">
        <v>786</v>
      </c>
    </row>
    <row r="234" spans="1:5" x14ac:dyDescent="0.25">
      <c r="A234">
        <v>357</v>
      </c>
      <c r="B234" t="s">
        <v>871</v>
      </c>
      <c r="C234" t="s">
        <v>643</v>
      </c>
      <c r="D234" t="s">
        <v>786</v>
      </c>
    </row>
    <row r="235" spans="1:5" x14ac:dyDescent="0.25">
      <c r="A235">
        <v>358</v>
      </c>
      <c r="B235" t="s">
        <v>871</v>
      </c>
      <c r="C235" t="s">
        <v>645</v>
      </c>
      <c r="D235" t="s">
        <v>786</v>
      </c>
    </row>
    <row r="236" spans="1:5" x14ac:dyDescent="0.25">
      <c r="A236">
        <v>359</v>
      </c>
      <c r="B236" t="s">
        <v>871</v>
      </c>
      <c r="C236" t="s">
        <v>647</v>
      </c>
      <c r="D236" t="s">
        <v>786</v>
      </c>
    </row>
    <row r="237" spans="1:5" x14ac:dyDescent="0.25">
      <c r="A237">
        <v>360</v>
      </c>
      <c r="B237" t="s">
        <v>871</v>
      </c>
      <c r="C237" t="s">
        <v>649</v>
      </c>
      <c r="D237" t="s">
        <v>786</v>
      </c>
    </row>
    <row r="238" spans="1:5" x14ac:dyDescent="0.25">
      <c r="A238">
        <v>509</v>
      </c>
      <c r="B238" t="s">
        <v>871</v>
      </c>
      <c r="C238" t="s">
        <v>651</v>
      </c>
      <c r="D238" t="s">
        <v>786</v>
      </c>
    </row>
    <row r="239" spans="1:5" x14ac:dyDescent="0.25">
      <c r="A239">
        <v>315</v>
      </c>
      <c r="B239" t="s">
        <v>872</v>
      </c>
      <c r="C239" t="s">
        <v>656</v>
      </c>
      <c r="D239" t="s">
        <v>786</v>
      </c>
    </row>
    <row r="240" spans="1:5" x14ac:dyDescent="0.25">
      <c r="A240">
        <v>208</v>
      </c>
      <c r="B240" t="s">
        <v>873</v>
      </c>
      <c r="C240" t="s">
        <v>661</v>
      </c>
      <c r="D240" t="s">
        <v>786</v>
      </c>
    </row>
    <row r="241" spans="1:5" x14ac:dyDescent="0.25">
      <c r="A241">
        <v>329</v>
      </c>
      <c r="B241" t="s">
        <v>663</v>
      </c>
      <c r="C241" t="s">
        <v>663</v>
      </c>
      <c r="D241" t="s">
        <v>786</v>
      </c>
    </row>
    <row r="242" spans="1:5" x14ac:dyDescent="0.25">
      <c r="A242">
        <v>330</v>
      </c>
      <c r="B242" t="s">
        <v>663</v>
      </c>
      <c r="C242" t="s">
        <v>665</v>
      </c>
      <c r="D242" t="s">
        <v>786</v>
      </c>
      <c r="E242" s="53" t="s">
        <v>877</v>
      </c>
    </row>
    <row r="243" spans="1:5" x14ac:dyDescent="0.25">
      <c r="A243">
        <v>108</v>
      </c>
      <c r="B243" t="s">
        <v>874</v>
      </c>
      <c r="C243" t="s">
        <v>673</v>
      </c>
      <c r="D243" t="s">
        <v>786</v>
      </c>
      <c r="E243" s="53" t="s">
        <v>877</v>
      </c>
    </row>
    <row r="244" spans="1:5" x14ac:dyDescent="0.25">
      <c r="A244">
        <v>223</v>
      </c>
      <c r="B244" t="s">
        <v>874</v>
      </c>
      <c r="C244" t="s">
        <v>675</v>
      </c>
      <c r="D244" t="s">
        <v>786</v>
      </c>
      <c r="E244" s="53" t="s">
        <v>877</v>
      </c>
    </row>
    <row r="245" spans="1:5" x14ac:dyDescent="0.25">
      <c r="A245">
        <v>224</v>
      </c>
      <c r="B245" t="s">
        <v>874</v>
      </c>
      <c r="C245" t="s">
        <v>677</v>
      </c>
      <c r="D245" t="s">
        <v>786</v>
      </c>
    </row>
    <row r="246" spans="1:5" x14ac:dyDescent="0.25">
      <c r="A246">
        <v>467</v>
      </c>
      <c r="B246" t="s">
        <v>579</v>
      </c>
      <c r="C246" t="s">
        <v>679</v>
      </c>
      <c r="D246" t="s">
        <v>786</v>
      </c>
    </row>
    <row r="247" spans="1:5" x14ac:dyDescent="0.25">
      <c r="A247">
        <v>387</v>
      </c>
      <c r="B247" t="s">
        <v>875</v>
      </c>
      <c r="C247" t="s">
        <v>682</v>
      </c>
      <c r="D247" t="s">
        <v>786</v>
      </c>
    </row>
    <row r="248" spans="1:5" x14ac:dyDescent="0.25">
      <c r="A248">
        <v>461</v>
      </c>
      <c r="B248" t="s">
        <v>875</v>
      </c>
      <c r="C248" t="s">
        <v>684</v>
      </c>
      <c r="D248" t="s">
        <v>786</v>
      </c>
    </row>
    <row r="249" spans="1:5" x14ac:dyDescent="0.25">
      <c r="A249">
        <v>484</v>
      </c>
      <c r="B249" t="s">
        <v>875</v>
      </c>
      <c r="C249" t="s">
        <v>686</v>
      </c>
      <c r="D249" t="s">
        <v>786</v>
      </c>
    </row>
    <row r="250" spans="1:5" x14ac:dyDescent="0.25">
      <c r="A250">
        <v>366</v>
      </c>
      <c r="B250" t="s">
        <v>689</v>
      </c>
      <c r="C250" t="s">
        <v>689</v>
      </c>
      <c r="D250" t="s">
        <v>786</v>
      </c>
    </row>
    <row r="251" spans="1:5" x14ac:dyDescent="0.25">
      <c r="A251">
        <v>202</v>
      </c>
      <c r="B251" t="s">
        <v>876</v>
      </c>
      <c r="C251" t="s">
        <v>692</v>
      </c>
      <c r="D251" t="s">
        <v>786</v>
      </c>
    </row>
    <row r="252" spans="1:5" x14ac:dyDescent="0.25">
      <c r="A252">
        <v>203</v>
      </c>
      <c r="B252" t="s">
        <v>876</v>
      </c>
      <c r="C252" t="s">
        <v>694</v>
      </c>
      <c r="D252" t="s">
        <v>786</v>
      </c>
    </row>
    <row r="253" spans="1:5" x14ac:dyDescent="0.25">
      <c r="A253">
        <v>204</v>
      </c>
      <c r="B253" t="s">
        <v>876</v>
      </c>
      <c r="C253" t="s">
        <v>696</v>
      </c>
      <c r="D253" t="s">
        <v>786</v>
      </c>
    </row>
    <row r="254" spans="1:5" x14ac:dyDescent="0.25">
      <c r="A254">
        <v>500</v>
      </c>
      <c r="B254" t="s">
        <v>876</v>
      </c>
      <c r="C254" t="s">
        <v>698</v>
      </c>
      <c r="D254" t="s">
        <v>786</v>
      </c>
    </row>
    <row r="255" spans="1:5" x14ac:dyDescent="0.25">
      <c r="A255">
        <v>103</v>
      </c>
      <c r="B255" t="s">
        <v>878</v>
      </c>
      <c r="C255" t="s">
        <v>120</v>
      </c>
      <c r="D255" t="s">
        <v>883</v>
      </c>
    </row>
    <row r="256" spans="1:5" x14ac:dyDescent="0.25">
      <c r="A256">
        <v>105</v>
      </c>
      <c r="B256" t="s">
        <v>879</v>
      </c>
      <c r="C256" t="s">
        <v>519</v>
      </c>
      <c r="D256" t="s">
        <v>883</v>
      </c>
    </row>
    <row r="257" spans="1:5" x14ac:dyDescent="0.25">
      <c r="A257">
        <v>205</v>
      </c>
      <c r="B257" t="s">
        <v>799</v>
      </c>
      <c r="C257" t="s">
        <v>87</v>
      </c>
      <c r="D257" t="s">
        <v>883</v>
      </c>
    </row>
    <row r="258" spans="1:5" x14ac:dyDescent="0.25">
      <c r="A258">
        <v>207</v>
      </c>
      <c r="B258" t="s">
        <v>365</v>
      </c>
      <c r="C258" t="s">
        <v>361</v>
      </c>
      <c r="D258" t="s">
        <v>883</v>
      </c>
    </row>
    <row r="259" spans="1:5" x14ac:dyDescent="0.25">
      <c r="A259">
        <v>211</v>
      </c>
      <c r="B259" t="s">
        <v>849</v>
      </c>
      <c r="C259" t="s">
        <v>472</v>
      </c>
      <c r="D259" t="s">
        <v>883</v>
      </c>
    </row>
    <row r="260" spans="1:5" x14ac:dyDescent="0.25">
      <c r="A260">
        <v>227</v>
      </c>
      <c r="B260" t="s">
        <v>880</v>
      </c>
      <c r="C260" t="s">
        <v>295</v>
      </c>
      <c r="D260" t="s">
        <v>883</v>
      </c>
    </row>
    <row r="261" spans="1:5" x14ac:dyDescent="0.25">
      <c r="A261">
        <v>229</v>
      </c>
      <c r="B261" t="s">
        <v>831</v>
      </c>
      <c r="C261" t="s">
        <v>321</v>
      </c>
      <c r="D261" t="s">
        <v>883</v>
      </c>
    </row>
    <row r="262" spans="1:5" x14ac:dyDescent="0.25">
      <c r="A262">
        <v>231</v>
      </c>
      <c r="B262" t="s">
        <v>831</v>
      </c>
      <c r="C262" t="s">
        <v>325</v>
      </c>
      <c r="D262" t="s">
        <v>786</v>
      </c>
      <c r="E262" s="53" t="s">
        <v>877</v>
      </c>
    </row>
    <row r="263" spans="1:5" x14ac:dyDescent="0.25">
      <c r="A263">
        <v>239</v>
      </c>
      <c r="B263" t="s">
        <v>235</v>
      </c>
      <c r="C263" t="s">
        <v>489</v>
      </c>
      <c r="D263" t="s">
        <v>883</v>
      </c>
    </row>
    <row r="264" spans="1:5" x14ac:dyDescent="0.25">
      <c r="A264">
        <v>241</v>
      </c>
      <c r="B264" t="s">
        <v>881</v>
      </c>
      <c r="C264" t="s">
        <v>668</v>
      </c>
      <c r="D264" t="s">
        <v>883</v>
      </c>
    </row>
    <row r="265" spans="1:5" x14ac:dyDescent="0.25">
      <c r="A265">
        <v>242</v>
      </c>
      <c r="B265" t="s">
        <v>881</v>
      </c>
      <c r="C265" t="s">
        <v>670</v>
      </c>
      <c r="D265" t="s">
        <v>883</v>
      </c>
    </row>
    <row r="266" spans="1:5" x14ac:dyDescent="0.25">
      <c r="A266">
        <v>251</v>
      </c>
      <c r="B266" t="s">
        <v>838</v>
      </c>
      <c r="C266" t="s">
        <v>389</v>
      </c>
      <c r="D266" t="s">
        <v>883</v>
      </c>
    </row>
    <row r="267" spans="1:5" x14ac:dyDescent="0.25">
      <c r="A267">
        <v>274</v>
      </c>
      <c r="B267" t="s">
        <v>503</v>
      </c>
      <c r="C267" t="s">
        <v>384</v>
      </c>
      <c r="D267" t="s">
        <v>883</v>
      </c>
    </row>
    <row r="268" spans="1:5" x14ac:dyDescent="0.25">
      <c r="A268">
        <v>275</v>
      </c>
      <c r="B268" t="s">
        <v>503</v>
      </c>
      <c r="C268" t="s">
        <v>386</v>
      </c>
      <c r="D268" t="s">
        <v>883</v>
      </c>
    </row>
    <row r="269" spans="1:5" x14ac:dyDescent="0.25">
      <c r="A269">
        <v>292</v>
      </c>
      <c r="B269" t="s">
        <v>819</v>
      </c>
      <c r="C269" t="s">
        <v>243</v>
      </c>
      <c r="D269" t="s">
        <v>883</v>
      </c>
    </row>
    <row r="270" spans="1:5" x14ac:dyDescent="0.25">
      <c r="A270">
        <v>297</v>
      </c>
      <c r="B270" t="s">
        <v>878</v>
      </c>
      <c r="C270" t="s">
        <v>122</v>
      </c>
      <c r="D270" t="s">
        <v>883</v>
      </c>
    </row>
    <row r="271" spans="1:5" x14ac:dyDescent="0.25">
      <c r="A271">
        <v>306</v>
      </c>
      <c r="B271" t="s">
        <v>862</v>
      </c>
      <c r="C271" t="s">
        <v>572</v>
      </c>
      <c r="D271" t="s">
        <v>883</v>
      </c>
    </row>
    <row r="272" spans="1:5" x14ac:dyDescent="0.25">
      <c r="A272">
        <v>314</v>
      </c>
      <c r="B272" t="s">
        <v>872</v>
      </c>
      <c r="C272" t="s">
        <v>654</v>
      </c>
      <c r="D272" t="s">
        <v>883</v>
      </c>
    </row>
    <row r="273" spans="1:5" x14ac:dyDescent="0.25">
      <c r="A273">
        <v>316</v>
      </c>
      <c r="B273" t="s">
        <v>872</v>
      </c>
      <c r="C273" t="s">
        <v>658</v>
      </c>
      <c r="D273" t="s">
        <v>883</v>
      </c>
    </row>
    <row r="274" spans="1:5" x14ac:dyDescent="0.25">
      <c r="A274">
        <v>320</v>
      </c>
      <c r="B274" t="s">
        <v>854</v>
      </c>
      <c r="C274" t="s">
        <v>506</v>
      </c>
      <c r="D274" t="s">
        <v>883</v>
      </c>
    </row>
    <row r="275" spans="1:5" x14ac:dyDescent="0.25">
      <c r="A275">
        <v>325</v>
      </c>
      <c r="B275" t="s">
        <v>853</v>
      </c>
      <c r="C275" t="s">
        <v>501</v>
      </c>
      <c r="D275" t="s">
        <v>883</v>
      </c>
    </row>
    <row r="276" spans="1:5" x14ac:dyDescent="0.25">
      <c r="A276">
        <v>327</v>
      </c>
      <c r="B276" t="s">
        <v>214</v>
      </c>
      <c r="C276" t="s">
        <v>214</v>
      </c>
      <c r="D276" t="s">
        <v>883</v>
      </c>
    </row>
    <row r="277" spans="1:5" x14ac:dyDescent="0.25">
      <c r="A277">
        <v>334</v>
      </c>
      <c r="B277" t="s">
        <v>804</v>
      </c>
      <c r="C277" t="s">
        <v>135</v>
      </c>
      <c r="D277" t="s">
        <v>883</v>
      </c>
    </row>
    <row r="278" spans="1:5" x14ac:dyDescent="0.25">
      <c r="A278">
        <v>340</v>
      </c>
      <c r="B278" t="s">
        <v>829</v>
      </c>
      <c r="C278" t="s">
        <v>309</v>
      </c>
      <c r="D278" t="s">
        <v>883</v>
      </c>
    </row>
    <row r="279" spans="1:5" x14ac:dyDescent="0.25">
      <c r="A279">
        <v>355</v>
      </c>
      <c r="B279" t="s">
        <v>796</v>
      </c>
      <c r="C279" t="s">
        <v>70</v>
      </c>
      <c r="D279" t="s">
        <v>883</v>
      </c>
    </row>
    <row r="280" spans="1:5" x14ac:dyDescent="0.25">
      <c r="A280">
        <v>368</v>
      </c>
      <c r="B280" t="s">
        <v>841</v>
      </c>
      <c r="C280" t="s">
        <v>430</v>
      </c>
      <c r="D280" t="s">
        <v>883</v>
      </c>
    </row>
    <row r="281" spans="1:5" x14ac:dyDescent="0.25">
      <c r="A281">
        <v>395</v>
      </c>
      <c r="B281" t="s">
        <v>860</v>
      </c>
      <c r="C281" t="s">
        <v>561</v>
      </c>
      <c r="D281" t="s">
        <v>883</v>
      </c>
    </row>
    <row r="282" spans="1:5" x14ac:dyDescent="0.25">
      <c r="A282">
        <v>412</v>
      </c>
      <c r="B282" t="s">
        <v>882</v>
      </c>
      <c r="C282" t="s">
        <v>616</v>
      </c>
      <c r="D282" t="s">
        <v>883</v>
      </c>
    </row>
    <row r="283" spans="1:5" x14ac:dyDescent="0.25">
      <c r="A283">
        <v>432</v>
      </c>
      <c r="B283" t="s">
        <v>206</v>
      </c>
      <c r="C283" t="s">
        <v>208</v>
      </c>
      <c r="D283" t="s">
        <v>786</v>
      </c>
      <c r="E283" s="53" t="s">
        <v>877</v>
      </c>
    </row>
    <row r="284" spans="1:5" x14ac:dyDescent="0.25">
      <c r="A284">
        <v>460</v>
      </c>
      <c r="B284" t="s">
        <v>826</v>
      </c>
      <c r="C284" t="s">
        <v>287</v>
      </c>
      <c r="D284" t="s">
        <v>883</v>
      </c>
    </row>
    <row r="285" spans="1:5" x14ac:dyDescent="0.25">
      <c r="A285">
        <v>468</v>
      </c>
      <c r="B285" t="s">
        <v>836</v>
      </c>
      <c r="C285" t="s">
        <v>357</v>
      </c>
      <c r="D285" t="s">
        <v>883</v>
      </c>
    </row>
    <row r="286" spans="1:5" x14ac:dyDescent="0.25">
      <c r="A286">
        <v>471</v>
      </c>
      <c r="B286" t="s">
        <v>807</v>
      </c>
      <c r="C286" t="s">
        <v>155</v>
      </c>
      <c r="D286" t="s">
        <v>883</v>
      </c>
    </row>
    <row r="287" spans="1:5" x14ac:dyDescent="0.25">
      <c r="A287">
        <v>473</v>
      </c>
      <c r="B287" t="s">
        <v>810</v>
      </c>
      <c r="C287" t="s">
        <v>176</v>
      </c>
      <c r="D287" t="s">
        <v>883</v>
      </c>
    </row>
    <row r="288" spans="1:5" x14ac:dyDescent="0.25">
      <c r="A288">
        <v>496</v>
      </c>
      <c r="B288" t="s">
        <v>852</v>
      </c>
      <c r="C288" t="s">
        <v>496</v>
      </c>
      <c r="D288" t="s">
        <v>786</v>
      </c>
      <c r="E288" s="53" t="s">
        <v>877</v>
      </c>
    </row>
    <row r="289" spans="1:4" x14ac:dyDescent="0.25">
      <c r="A289">
        <v>1</v>
      </c>
      <c r="C289" t="s">
        <v>1200</v>
      </c>
      <c r="D289" t="s">
        <v>786</v>
      </c>
    </row>
    <row r="290" spans="1:4" x14ac:dyDescent="0.25">
      <c r="A290">
        <v>2</v>
      </c>
      <c r="C290" t="s">
        <v>1201</v>
      </c>
      <c r="D290" t="s">
        <v>883</v>
      </c>
    </row>
    <row r="291" spans="1:4" x14ac:dyDescent="0.25">
      <c r="A291">
        <v>3</v>
      </c>
      <c r="C291" t="s">
        <v>1202</v>
      </c>
    </row>
    <row r="292" spans="1:4" x14ac:dyDescent="0.25">
      <c r="A292">
        <v>4</v>
      </c>
      <c r="C292" t="s">
        <v>1203</v>
      </c>
    </row>
    <row r="293" spans="1:4" x14ac:dyDescent="0.25">
      <c r="A293">
        <v>5</v>
      </c>
      <c r="C293" t="s">
        <v>1204</v>
      </c>
    </row>
  </sheetData>
  <sheetProtection algorithmName="SHA-512" hashValue="bdFwVaU6URU+4fpLVz84FkbQVMtwHMCtFXby9eF1llPeacgMB3PcpB1lqEXEwC3GvQRehf5uJ7rNccxFGhHWJw==" saltValue="WEApBqcbg4jAL3c7jt+9Rg==" spinCount="100000" sheet="1" objects="1" scenarios="1"/>
  <autoFilter ref="A2:H293" xr:uid="{C4EF5110-644B-4891-8E2E-F98FD543014B}"/>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3BA62-763F-4B4E-8C13-205A4EA69989}">
  <sheetPr>
    <tabColor rgb="FF005587"/>
  </sheetPr>
  <dimension ref="A1:L275"/>
  <sheetViews>
    <sheetView workbookViewId="0"/>
  </sheetViews>
  <sheetFormatPr defaultRowHeight="15" x14ac:dyDescent="0.25"/>
  <cols>
    <col min="1" max="1" width="14.28515625" customWidth="1"/>
    <col min="2" max="2" width="18.140625" customWidth="1"/>
    <col min="3" max="3" width="5" bestFit="1" customWidth="1"/>
    <col min="4" max="4" width="8.85546875" bestFit="1" customWidth="1"/>
    <col min="5" max="5" width="10.140625" bestFit="1" customWidth="1"/>
    <col min="6" max="6" width="18.28515625" bestFit="1" customWidth="1"/>
    <col min="7" max="7" width="14.28515625" customWidth="1"/>
    <col min="8" max="8" width="10.140625" bestFit="1" customWidth="1"/>
    <col min="9" max="9" width="9.85546875" bestFit="1" customWidth="1"/>
    <col min="10" max="10" width="11.140625" bestFit="1" customWidth="1"/>
    <col min="11" max="11" width="19.28515625" bestFit="1" customWidth="1"/>
    <col min="12" max="12" width="4.42578125" customWidth="1"/>
    <col min="13" max="13" width="28.85546875" bestFit="1" customWidth="1"/>
  </cols>
  <sheetData>
    <row r="1" spans="1:12" x14ac:dyDescent="0.25">
      <c r="A1" s="50" t="s">
        <v>1275</v>
      </c>
    </row>
    <row r="2" spans="1:12" ht="26.25" x14ac:dyDescent="0.25">
      <c r="A2" s="190" t="s">
        <v>1277</v>
      </c>
      <c r="B2" s="191" t="s">
        <v>1278</v>
      </c>
      <c r="C2" s="192" t="s">
        <v>921</v>
      </c>
      <c r="D2" s="190" t="s">
        <v>1279</v>
      </c>
      <c r="E2" s="190" t="s">
        <v>1280</v>
      </c>
      <c r="F2" s="192" t="s">
        <v>921</v>
      </c>
      <c r="G2" s="190" t="s">
        <v>1277</v>
      </c>
      <c r="H2" s="190" t="s">
        <v>1279</v>
      </c>
      <c r="I2" s="190" t="s">
        <v>1280</v>
      </c>
    </row>
    <row r="3" spans="1:12" x14ac:dyDescent="0.25">
      <c r="A3" s="188">
        <v>101</v>
      </c>
      <c r="B3" s="188" t="s">
        <v>928</v>
      </c>
      <c r="C3" s="189" t="s">
        <v>1276</v>
      </c>
      <c r="D3" s="188" t="s">
        <v>924</v>
      </c>
      <c r="E3" s="188" t="s">
        <v>786</v>
      </c>
      <c r="F3" s="189" t="s">
        <v>1276</v>
      </c>
      <c r="G3" s="188" t="s">
        <v>922</v>
      </c>
      <c r="H3" s="188" t="s">
        <v>925</v>
      </c>
      <c r="I3" s="188" t="s">
        <v>883</v>
      </c>
      <c r="K3" s="44" t="s">
        <v>1194</v>
      </c>
      <c r="L3" t="s">
        <v>1281</v>
      </c>
    </row>
    <row r="4" spans="1:12" x14ac:dyDescent="0.25">
      <c r="A4" s="188">
        <v>102</v>
      </c>
      <c r="B4" s="188" t="s">
        <v>928</v>
      </c>
      <c r="C4" s="189" t="s">
        <v>1276</v>
      </c>
      <c r="D4" s="188" t="s">
        <v>924</v>
      </c>
      <c r="E4" s="188" t="s">
        <v>883</v>
      </c>
      <c r="F4" s="189" t="s">
        <v>1276</v>
      </c>
      <c r="G4" s="188" t="s">
        <v>926</v>
      </c>
      <c r="H4" s="188" t="s">
        <v>925</v>
      </c>
      <c r="I4" s="188" t="s">
        <v>883</v>
      </c>
      <c r="K4" s="44" t="s">
        <v>1195</v>
      </c>
      <c r="L4" t="s">
        <v>1282</v>
      </c>
    </row>
    <row r="5" spans="1:12" x14ac:dyDescent="0.25">
      <c r="A5" s="188">
        <v>103</v>
      </c>
      <c r="B5" s="189" t="s">
        <v>923</v>
      </c>
      <c r="C5" s="189" t="s">
        <v>1276</v>
      </c>
      <c r="D5" s="188" t="s">
        <v>924</v>
      </c>
      <c r="E5" s="188" t="s">
        <v>786</v>
      </c>
      <c r="F5" s="189" t="s">
        <v>1276</v>
      </c>
      <c r="G5" s="188" t="s">
        <v>927</v>
      </c>
      <c r="H5" s="188" t="s">
        <v>925</v>
      </c>
      <c r="I5" s="188" t="s">
        <v>786</v>
      </c>
    </row>
    <row r="6" spans="1:12" x14ac:dyDescent="0.25">
      <c r="A6" s="188">
        <v>105</v>
      </c>
      <c r="B6" s="189" t="s">
        <v>923</v>
      </c>
      <c r="C6" s="189" t="s">
        <v>1276</v>
      </c>
      <c r="D6" s="188" t="s">
        <v>924</v>
      </c>
      <c r="E6" s="188" t="s">
        <v>786</v>
      </c>
      <c r="F6" s="189" t="s">
        <v>1276</v>
      </c>
      <c r="G6" s="188" t="s">
        <v>929</v>
      </c>
      <c r="H6" s="188" t="s">
        <v>925</v>
      </c>
      <c r="I6" s="188" t="s">
        <v>786</v>
      </c>
    </row>
    <row r="7" spans="1:12" x14ac:dyDescent="0.25">
      <c r="A7" s="188">
        <v>106</v>
      </c>
      <c r="B7" s="189" t="s">
        <v>923</v>
      </c>
      <c r="C7" s="189" t="s">
        <v>1276</v>
      </c>
      <c r="D7" s="188" t="s">
        <v>924</v>
      </c>
      <c r="E7" s="188" t="s">
        <v>786</v>
      </c>
      <c r="F7" s="189" t="s">
        <v>1276</v>
      </c>
      <c r="G7" s="188" t="s">
        <v>930</v>
      </c>
      <c r="H7" s="188" t="s">
        <v>925</v>
      </c>
      <c r="I7" s="188" t="s">
        <v>786</v>
      </c>
    </row>
    <row r="8" spans="1:12" x14ac:dyDescent="0.25">
      <c r="A8" s="188">
        <v>107</v>
      </c>
      <c r="B8" s="189" t="s">
        <v>923</v>
      </c>
      <c r="C8" s="189" t="s">
        <v>1276</v>
      </c>
      <c r="D8" s="188" t="s">
        <v>924</v>
      </c>
      <c r="E8" s="188" t="s">
        <v>786</v>
      </c>
      <c r="F8" s="189" t="s">
        <v>1276</v>
      </c>
      <c r="G8" s="188" t="s">
        <v>931</v>
      </c>
      <c r="H8" s="188" t="s">
        <v>925</v>
      </c>
      <c r="I8" s="188" t="s">
        <v>786</v>
      </c>
    </row>
    <row r="9" spans="1:12" x14ac:dyDescent="0.25">
      <c r="A9" s="188">
        <v>108</v>
      </c>
      <c r="B9" s="188" t="s">
        <v>928</v>
      </c>
      <c r="C9" s="189" t="s">
        <v>1276</v>
      </c>
      <c r="D9" s="188" t="s">
        <v>924</v>
      </c>
      <c r="E9" s="188" t="s">
        <v>883</v>
      </c>
      <c r="F9" s="189" t="s">
        <v>1276</v>
      </c>
      <c r="G9" s="188" t="s">
        <v>932</v>
      </c>
      <c r="H9" s="188" t="s">
        <v>925</v>
      </c>
      <c r="I9" s="188" t="s">
        <v>883</v>
      </c>
    </row>
    <row r="10" spans="1:12" x14ac:dyDescent="0.25">
      <c r="A10" s="188">
        <v>109</v>
      </c>
      <c r="B10" s="189" t="s">
        <v>923</v>
      </c>
      <c r="C10" s="189" t="s">
        <v>1276</v>
      </c>
      <c r="D10" s="188" t="s">
        <v>924</v>
      </c>
      <c r="E10" s="188" t="s">
        <v>786</v>
      </c>
      <c r="F10" s="189" t="s">
        <v>1276</v>
      </c>
      <c r="G10" s="188" t="s">
        <v>933</v>
      </c>
      <c r="H10" s="188" t="s">
        <v>925</v>
      </c>
      <c r="I10" s="188" t="s">
        <v>786</v>
      </c>
    </row>
    <row r="11" spans="1:12" x14ac:dyDescent="0.25">
      <c r="A11" s="188">
        <v>110</v>
      </c>
      <c r="B11" s="188" t="s">
        <v>928</v>
      </c>
      <c r="C11" s="189" t="s">
        <v>1276</v>
      </c>
      <c r="D11" s="188" t="s">
        <v>924</v>
      </c>
      <c r="E11" s="188" t="s">
        <v>883</v>
      </c>
      <c r="F11" s="189" t="s">
        <v>1276</v>
      </c>
      <c r="G11" s="188" t="s">
        <v>934</v>
      </c>
      <c r="H11" s="188" t="s">
        <v>925</v>
      </c>
      <c r="I11" s="188" t="s">
        <v>883</v>
      </c>
    </row>
    <row r="12" spans="1:12" x14ac:dyDescent="0.25">
      <c r="A12" s="188">
        <v>111</v>
      </c>
      <c r="B12" s="188" t="s">
        <v>928</v>
      </c>
      <c r="C12" s="189" t="s">
        <v>1276</v>
      </c>
      <c r="D12" s="188" t="s">
        <v>924</v>
      </c>
      <c r="E12" s="188" t="s">
        <v>883</v>
      </c>
      <c r="F12" s="189" t="s">
        <v>1276</v>
      </c>
      <c r="G12" s="188" t="s">
        <v>935</v>
      </c>
      <c r="H12" s="188" t="s">
        <v>925</v>
      </c>
      <c r="I12" s="188" t="s">
        <v>786</v>
      </c>
    </row>
    <row r="13" spans="1:12" x14ac:dyDescent="0.25">
      <c r="A13" s="188">
        <v>112</v>
      </c>
      <c r="B13" s="188" t="s">
        <v>928</v>
      </c>
      <c r="C13" s="189" t="s">
        <v>1276</v>
      </c>
      <c r="D13" s="188" t="s">
        <v>924</v>
      </c>
      <c r="E13" s="188" t="s">
        <v>883</v>
      </c>
      <c r="F13" s="189" t="s">
        <v>1276</v>
      </c>
      <c r="G13" s="188" t="s">
        <v>936</v>
      </c>
      <c r="H13" s="188" t="s">
        <v>925</v>
      </c>
      <c r="I13" s="188" t="s">
        <v>883</v>
      </c>
    </row>
    <row r="14" spans="1:12" x14ac:dyDescent="0.25">
      <c r="A14" s="188">
        <v>113</v>
      </c>
      <c r="B14" s="188" t="s">
        <v>928</v>
      </c>
      <c r="C14" s="189" t="s">
        <v>1276</v>
      </c>
      <c r="D14" s="188" t="s">
        <v>924</v>
      </c>
      <c r="E14" s="188" t="s">
        <v>883</v>
      </c>
      <c r="F14" s="189" t="s">
        <v>1276</v>
      </c>
      <c r="G14" s="188" t="s">
        <v>937</v>
      </c>
      <c r="H14" s="188" t="s">
        <v>925</v>
      </c>
      <c r="I14" s="188" t="s">
        <v>786</v>
      </c>
    </row>
    <row r="15" spans="1:12" x14ac:dyDescent="0.25">
      <c r="A15" s="188">
        <v>114</v>
      </c>
      <c r="B15" s="188" t="s">
        <v>928</v>
      </c>
      <c r="C15" s="189" t="s">
        <v>1276</v>
      </c>
      <c r="D15" s="188" t="s">
        <v>924</v>
      </c>
      <c r="E15" s="188" t="s">
        <v>883</v>
      </c>
      <c r="F15" s="189" t="s">
        <v>1276</v>
      </c>
      <c r="G15" s="188" t="s">
        <v>938</v>
      </c>
      <c r="H15" s="188" t="s">
        <v>925</v>
      </c>
      <c r="I15" s="188" t="s">
        <v>786</v>
      </c>
    </row>
    <row r="16" spans="1:12" x14ac:dyDescent="0.25">
      <c r="A16" s="188">
        <v>200</v>
      </c>
      <c r="B16" s="188" t="s">
        <v>928</v>
      </c>
      <c r="C16" s="189" t="s">
        <v>1276</v>
      </c>
      <c r="D16" s="188" t="s">
        <v>924</v>
      </c>
      <c r="E16" s="188" t="s">
        <v>883</v>
      </c>
      <c r="F16" s="189" t="s">
        <v>1276</v>
      </c>
      <c r="G16" s="188" t="s">
        <v>939</v>
      </c>
      <c r="H16" s="188" t="s">
        <v>925</v>
      </c>
      <c r="I16" s="188" t="s">
        <v>786</v>
      </c>
    </row>
    <row r="17" spans="1:9" x14ac:dyDescent="0.25">
      <c r="A17" s="188">
        <v>202</v>
      </c>
      <c r="B17" s="189" t="s">
        <v>923</v>
      </c>
      <c r="C17" s="189" t="s">
        <v>1276</v>
      </c>
      <c r="D17" s="188" t="s">
        <v>924</v>
      </c>
      <c r="E17" s="188" t="s">
        <v>786</v>
      </c>
      <c r="F17" s="189" t="s">
        <v>1276</v>
      </c>
      <c r="G17" s="188" t="s">
        <v>940</v>
      </c>
      <c r="H17" s="188" t="s">
        <v>925</v>
      </c>
      <c r="I17" s="188" t="s">
        <v>786</v>
      </c>
    </row>
    <row r="18" spans="1:9" x14ac:dyDescent="0.25">
      <c r="A18" s="188">
        <v>203</v>
      </c>
      <c r="B18" s="189" t="s">
        <v>923</v>
      </c>
      <c r="C18" s="189" t="s">
        <v>1276</v>
      </c>
      <c r="D18" s="188" t="s">
        <v>924</v>
      </c>
      <c r="E18" s="188" t="s">
        <v>786</v>
      </c>
      <c r="F18" s="189" t="s">
        <v>1276</v>
      </c>
      <c r="G18" s="188" t="s">
        <v>941</v>
      </c>
      <c r="H18" s="188" t="s">
        <v>925</v>
      </c>
      <c r="I18" s="188" t="s">
        <v>786</v>
      </c>
    </row>
    <row r="19" spans="1:9" x14ac:dyDescent="0.25">
      <c r="A19" s="188">
        <v>204</v>
      </c>
      <c r="B19" s="188" t="s">
        <v>928</v>
      </c>
      <c r="C19" s="189" t="s">
        <v>1276</v>
      </c>
      <c r="D19" s="188" t="s">
        <v>924</v>
      </c>
      <c r="E19" s="188" t="s">
        <v>883</v>
      </c>
      <c r="F19" s="189" t="s">
        <v>1276</v>
      </c>
      <c r="G19" s="188" t="s">
        <v>942</v>
      </c>
      <c r="H19" s="188" t="s">
        <v>925</v>
      </c>
      <c r="I19" s="188" t="s">
        <v>883</v>
      </c>
    </row>
    <row r="20" spans="1:9" x14ac:dyDescent="0.25">
      <c r="A20" s="188">
        <v>205</v>
      </c>
      <c r="B20" s="188" t="s">
        <v>928</v>
      </c>
      <c r="C20" s="189" t="s">
        <v>1276</v>
      </c>
      <c r="D20" s="188" t="s">
        <v>924</v>
      </c>
      <c r="E20" s="188" t="s">
        <v>883</v>
      </c>
      <c r="F20" s="189" t="s">
        <v>1276</v>
      </c>
      <c r="G20" s="188" t="s">
        <v>943</v>
      </c>
      <c r="H20" s="188" t="s">
        <v>925</v>
      </c>
      <c r="I20" s="188" t="s">
        <v>883</v>
      </c>
    </row>
    <row r="21" spans="1:9" x14ac:dyDescent="0.25">
      <c r="A21" s="188">
        <v>206</v>
      </c>
      <c r="B21" s="188" t="s">
        <v>928</v>
      </c>
      <c r="C21" s="189" t="s">
        <v>1276</v>
      </c>
      <c r="D21" s="188" t="s">
        <v>924</v>
      </c>
      <c r="E21" s="188" t="s">
        <v>883</v>
      </c>
      <c r="F21" s="189" t="s">
        <v>1276</v>
      </c>
      <c r="G21" s="188" t="s">
        <v>944</v>
      </c>
      <c r="H21" s="188" t="s">
        <v>925</v>
      </c>
      <c r="I21" s="188" t="s">
        <v>883</v>
      </c>
    </row>
    <row r="22" spans="1:9" x14ac:dyDescent="0.25">
      <c r="A22" s="188">
        <v>207</v>
      </c>
      <c r="B22" s="188" t="s">
        <v>928</v>
      </c>
      <c r="C22" s="189" t="s">
        <v>1276</v>
      </c>
      <c r="D22" s="188" t="s">
        <v>924</v>
      </c>
      <c r="E22" s="188" t="s">
        <v>883</v>
      </c>
      <c r="F22" s="189" t="s">
        <v>1276</v>
      </c>
      <c r="G22" s="188" t="s">
        <v>945</v>
      </c>
      <c r="H22" s="188" t="s">
        <v>925</v>
      </c>
      <c r="I22" s="188" t="s">
        <v>786</v>
      </c>
    </row>
    <row r="23" spans="1:9" x14ac:dyDescent="0.25">
      <c r="A23" s="188">
        <v>208</v>
      </c>
      <c r="B23" s="188" t="s">
        <v>928</v>
      </c>
      <c r="C23" s="189" t="s">
        <v>1276</v>
      </c>
      <c r="D23" s="188" t="s">
        <v>924</v>
      </c>
      <c r="E23" s="188" t="s">
        <v>883</v>
      </c>
      <c r="F23" s="189" t="s">
        <v>1276</v>
      </c>
      <c r="G23" s="188" t="s">
        <v>946</v>
      </c>
      <c r="H23" s="188" t="s">
        <v>925</v>
      </c>
      <c r="I23" s="188" t="s">
        <v>786</v>
      </c>
    </row>
    <row r="24" spans="1:9" x14ac:dyDescent="0.25">
      <c r="A24" s="188">
        <v>209</v>
      </c>
      <c r="B24" s="188" t="s">
        <v>928</v>
      </c>
      <c r="C24" s="189" t="s">
        <v>1276</v>
      </c>
      <c r="D24" s="188" t="s">
        <v>924</v>
      </c>
      <c r="E24" s="188" t="s">
        <v>883</v>
      </c>
      <c r="F24" s="189" t="s">
        <v>1276</v>
      </c>
      <c r="G24" s="188" t="s">
        <v>947</v>
      </c>
      <c r="H24" s="188" t="s">
        <v>925</v>
      </c>
      <c r="I24" s="188" t="s">
        <v>786</v>
      </c>
    </row>
    <row r="25" spans="1:9" x14ac:dyDescent="0.25">
      <c r="A25" s="188">
        <v>210</v>
      </c>
      <c r="B25" s="188" t="s">
        <v>928</v>
      </c>
      <c r="C25" s="189" t="s">
        <v>1276</v>
      </c>
      <c r="D25" s="188" t="s">
        <v>924</v>
      </c>
      <c r="E25" s="188" t="s">
        <v>883</v>
      </c>
      <c r="F25" s="189" t="s">
        <v>1276</v>
      </c>
      <c r="G25" s="188" t="s">
        <v>948</v>
      </c>
      <c r="H25" s="188" t="s">
        <v>925</v>
      </c>
      <c r="I25" s="188" t="s">
        <v>786</v>
      </c>
    </row>
    <row r="26" spans="1:9" x14ac:dyDescent="0.25">
      <c r="A26" s="188">
        <v>211</v>
      </c>
      <c r="B26" s="188" t="s">
        <v>928</v>
      </c>
      <c r="C26" s="189" t="s">
        <v>1276</v>
      </c>
      <c r="D26" s="188" t="s">
        <v>924</v>
      </c>
      <c r="E26" s="188" t="s">
        <v>883</v>
      </c>
      <c r="F26" s="189" t="s">
        <v>1276</v>
      </c>
      <c r="G26" s="188" t="s">
        <v>949</v>
      </c>
      <c r="H26" s="188" t="s">
        <v>925</v>
      </c>
      <c r="I26" s="188" t="s">
        <v>883</v>
      </c>
    </row>
    <row r="27" spans="1:9" x14ac:dyDescent="0.25">
      <c r="A27" s="188">
        <v>212</v>
      </c>
      <c r="B27" s="189" t="s">
        <v>923</v>
      </c>
      <c r="C27" s="189" t="s">
        <v>1276</v>
      </c>
      <c r="D27" s="188" t="s">
        <v>924</v>
      </c>
      <c r="E27" s="188" t="s">
        <v>786</v>
      </c>
      <c r="F27" s="189" t="s">
        <v>1276</v>
      </c>
      <c r="G27" s="188" t="s">
        <v>950</v>
      </c>
      <c r="H27" s="188" t="s">
        <v>925</v>
      </c>
      <c r="I27" s="188" t="s">
        <v>786</v>
      </c>
    </row>
    <row r="28" spans="1:9" x14ac:dyDescent="0.25">
      <c r="A28" s="188">
        <v>214</v>
      </c>
      <c r="B28" s="188" t="s">
        <v>928</v>
      </c>
      <c r="C28" s="189" t="s">
        <v>1276</v>
      </c>
      <c r="D28" s="188" t="s">
        <v>924</v>
      </c>
      <c r="E28" s="188" t="s">
        <v>883</v>
      </c>
      <c r="F28" s="189" t="s">
        <v>1276</v>
      </c>
      <c r="G28" s="188" t="s">
        <v>951</v>
      </c>
      <c r="H28" s="188" t="s">
        <v>925</v>
      </c>
      <c r="I28" s="188" t="s">
        <v>786</v>
      </c>
    </row>
    <row r="29" spans="1:9" x14ac:dyDescent="0.25">
      <c r="A29" s="188">
        <v>215</v>
      </c>
      <c r="B29" s="188" t="s">
        <v>928</v>
      </c>
      <c r="C29" s="189" t="s">
        <v>1276</v>
      </c>
      <c r="D29" s="188" t="s">
        <v>924</v>
      </c>
      <c r="E29" s="188" t="s">
        <v>883</v>
      </c>
      <c r="F29" s="189" t="s">
        <v>1276</v>
      </c>
      <c r="G29" s="188" t="s">
        <v>952</v>
      </c>
      <c r="H29" s="188" t="s">
        <v>925</v>
      </c>
      <c r="I29" s="188" t="s">
        <v>786</v>
      </c>
    </row>
    <row r="30" spans="1:9" x14ac:dyDescent="0.25">
      <c r="A30" s="188">
        <v>216</v>
      </c>
      <c r="B30" s="189" t="s">
        <v>923</v>
      </c>
      <c r="C30" s="189" t="s">
        <v>1276</v>
      </c>
      <c r="D30" s="188" t="s">
        <v>924</v>
      </c>
      <c r="E30" s="188" t="s">
        <v>786</v>
      </c>
      <c r="F30" s="189" t="s">
        <v>1276</v>
      </c>
      <c r="G30" s="188" t="s">
        <v>953</v>
      </c>
      <c r="H30" s="188" t="s">
        <v>925</v>
      </c>
      <c r="I30" s="188" t="s">
        <v>786</v>
      </c>
    </row>
    <row r="31" spans="1:9" x14ac:dyDescent="0.25">
      <c r="A31" s="188">
        <v>218</v>
      </c>
      <c r="B31" s="188" t="s">
        <v>928</v>
      </c>
      <c r="C31" s="189" t="s">
        <v>1276</v>
      </c>
      <c r="D31" s="188" t="s">
        <v>924</v>
      </c>
      <c r="E31" s="188" t="s">
        <v>883</v>
      </c>
      <c r="F31" s="189" t="s">
        <v>1276</v>
      </c>
      <c r="G31" s="188" t="s">
        <v>954</v>
      </c>
      <c r="H31" s="188" t="s">
        <v>925</v>
      </c>
      <c r="I31" s="188" t="s">
        <v>786</v>
      </c>
    </row>
    <row r="32" spans="1:9" x14ac:dyDescent="0.25">
      <c r="A32" s="188">
        <v>219</v>
      </c>
      <c r="B32" s="188" t="s">
        <v>928</v>
      </c>
      <c r="C32" s="189" t="s">
        <v>1276</v>
      </c>
      <c r="D32" s="188" t="s">
        <v>924</v>
      </c>
      <c r="E32" s="188" t="s">
        <v>883</v>
      </c>
      <c r="F32" s="189" t="s">
        <v>1276</v>
      </c>
      <c r="G32" s="188" t="s">
        <v>955</v>
      </c>
      <c r="H32" s="188" t="s">
        <v>925</v>
      </c>
      <c r="I32" s="188" t="s">
        <v>883</v>
      </c>
    </row>
    <row r="33" spans="1:9" x14ac:dyDescent="0.25">
      <c r="A33" s="188">
        <v>220</v>
      </c>
      <c r="B33" s="189" t="s">
        <v>923</v>
      </c>
      <c r="C33" s="189" t="s">
        <v>1276</v>
      </c>
      <c r="D33" s="188" t="s">
        <v>924</v>
      </c>
      <c r="E33" s="188" t="s">
        <v>786</v>
      </c>
      <c r="F33" s="189" t="s">
        <v>1276</v>
      </c>
      <c r="G33" s="188" t="s">
        <v>956</v>
      </c>
      <c r="H33" s="188" t="s">
        <v>925</v>
      </c>
      <c r="I33" s="188" t="s">
        <v>786</v>
      </c>
    </row>
    <row r="34" spans="1:9" x14ac:dyDescent="0.25">
      <c r="A34" s="188">
        <v>223</v>
      </c>
      <c r="B34" s="188" t="s">
        <v>928</v>
      </c>
      <c r="C34" s="189" t="s">
        <v>1276</v>
      </c>
      <c r="D34" s="188" t="s">
        <v>924</v>
      </c>
      <c r="E34" s="188" t="s">
        <v>883</v>
      </c>
      <c r="F34" s="189" t="s">
        <v>1276</v>
      </c>
      <c r="G34" s="188" t="s">
        <v>957</v>
      </c>
      <c r="H34" s="188" t="s">
        <v>925</v>
      </c>
      <c r="I34" s="188" t="s">
        <v>883</v>
      </c>
    </row>
    <row r="35" spans="1:9" x14ac:dyDescent="0.25">
      <c r="A35" s="188">
        <v>224</v>
      </c>
      <c r="B35" s="188" t="s">
        <v>928</v>
      </c>
      <c r="C35" s="189" t="s">
        <v>1276</v>
      </c>
      <c r="D35" s="188" t="s">
        <v>924</v>
      </c>
      <c r="E35" s="188" t="s">
        <v>883</v>
      </c>
      <c r="F35" s="189" t="s">
        <v>1276</v>
      </c>
      <c r="G35" s="188" t="s">
        <v>958</v>
      </c>
      <c r="H35" s="188" t="s">
        <v>925</v>
      </c>
      <c r="I35" s="188" t="s">
        <v>786</v>
      </c>
    </row>
    <row r="36" spans="1:9" x14ac:dyDescent="0.25">
      <c r="A36" s="188">
        <v>225</v>
      </c>
      <c r="B36" s="188" t="s">
        <v>928</v>
      </c>
      <c r="C36" s="189" t="s">
        <v>1276</v>
      </c>
      <c r="D36" s="188" t="s">
        <v>924</v>
      </c>
      <c r="E36" s="188" t="s">
        <v>883</v>
      </c>
      <c r="F36" s="189" t="s">
        <v>1276</v>
      </c>
      <c r="G36" s="188" t="s">
        <v>959</v>
      </c>
      <c r="H36" s="188" t="s">
        <v>925</v>
      </c>
      <c r="I36" s="188" t="s">
        <v>883</v>
      </c>
    </row>
    <row r="37" spans="1:9" x14ac:dyDescent="0.25">
      <c r="A37" s="188">
        <v>226</v>
      </c>
      <c r="B37" s="188" t="s">
        <v>928</v>
      </c>
      <c r="C37" s="189" t="s">
        <v>1276</v>
      </c>
      <c r="D37" s="188" t="s">
        <v>924</v>
      </c>
      <c r="E37" s="188" t="s">
        <v>883</v>
      </c>
      <c r="F37" s="189" t="s">
        <v>1276</v>
      </c>
      <c r="G37" s="188" t="s">
        <v>960</v>
      </c>
      <c r="H37" s="188" t="s">
        <v>925</v>
      </c>
      <c r="I37" s="188" t="s">
        <v>883</v>
      </c>
    </row>
    <row r="38" spans="1:9" x14ac:dyDescent="0.25">
      <c r="A38" s="188">
        <v>227</v>
      </c>
      <c r="B38" s="188" t="s">
        <v>928</v>
      </c>
      <c r="C38" s="189" t="s">
        <v>1276</v>
      </c>
      <c r="D38" s="188" t="s">
        <v>924</v>
      </c>
      <c r="E38" s="188" t="s">
        <v>883</v>
      </c>
      <c r="F38" s="189" t="s">
        <v>1276</v>
      </c>
      <c r="G38" s="188" t="s">
        <v>961</v>
      </c>
      <c r="H38" s="188" t="s">
        <v>925</v>
      </c>
      <c r="I38" s="188" t="s">
        <v>883</v>
      </c>
    </row>
    <row r="39" spans="1:9" x14ac:dyDescent="0.25">
      <c r="A39" s="188">
        <v>229</v>
      </c>
      <c r="B39" s="189" t="s">
        <v>923</v>
      </c>
      <c r="C39" s="189" t="s">
        <v>1276</v>
      </c>
      <c r="D39" s="188" t="s">
        <v>924</v>
      </c>
      <c r="E39" s="188" t="s">
        <v>786</v>
      </c>
      <c r="F39" s="189" t="s">
        <v>1276</v>
      </c>
      <c r="G39" s="188" t="s">
        <v>962</v>
      </c>
      <c r="H39" s="188" t="s">
        <v>925</v>
      </c>
      <c r="I39" s="188" t="s">
        <v>786</v>
      </c>
    </row>
    <row r="40" spans="1:9" x14ac:dyDescent="0.25">
      <c r="A40" s="188">
        <v>230</v>
      </c>
      <c r="B40" s="188" t="s">
        <v>928</v>
      </c>
      <c r="C40" s="189" t="s">
        <v>1276</v>
      </c>
      <c r="D40" s="188" t="s">
        <v>924</v>
      </c>
      <c r="E40" s="188" t="s">
        <v>883</v>
      </c>
      <c r="F40" s="189" t="s">
        <v>1276</v>
      </c>
      <c r="G40" s="188" t="s">
        <v>963</v>
      </c>
      <c r="H40" s="188" t="s">
        <v>925</v>
      </c>
      <c r="I40" s="188" t="s">
        <v>786</v>
      </c>
    </row>
    <row r="41" spans="1:9" x14ac:dyDescent="0.25">
      <c r="A41" s="188">
        <v>231</v>
      </c>
      <c r="B41" s="189" t="s">
        <v>923</v>
      </c>
      <c r="C41" s="189" t="s">
        <v>1276</v>
      </c>
      <c r="D41" s="188" t="s">
        <v>924</v>
      </c>
      <c r="E41" s="188" t="s">
        <v>786</v>
      </c>
      <c r="F41" s="189" t="s">
        <v>1276</v>
      </c>
      <c r="G41" s="188" t="s">
        <v>964</v>
      </c>
      <c r="H41" s="188" t="s">
        <v>925</v>
      </c>
      <c r="I41" s="188" t="s">
        <v>786</v>
      </c>
    </row>
    <row r="42" spans="1:9" x14ac:dyDescent="0.25">
      <c r="A42" s="188">
        <v>232</v>
      </c>
      <c r="B42" s="189" t="s">
        <v>923</v>
      </c>
      <c r="C42" s="189" t="s">
        <v>1276</v>
      </c>
      <c r="D42" s="188" t="s">
        <v>924</v>
      </c>
      <c r="E42" s="188" t="s">
        <v>786</v>
      </c>
      <c r="F42" s="189" t="s">
        <v>1276</v>
      </c>
      <c r="G42" s="188" t="s">
        <v>965</v>
      </c>
      <c r="H42" s="188" t="s">
        <v>925</v>
      </c>
      <c r="I42" s="188" t="s">
        <v>786</v>
      </c>
    </row>
    <row r="43" spans="1:9" x14ac:dyDescent="0.25">
      <c r="A43" s="188">
        <v>233</v>
      </c>
      <c r="B43" s="189" t="s">
        <v>923</v>
      </c>
      <c r="C43" s="189" t="s">
        <v>1276</v>
      </c>
      <c r="D43" s="188" t="s">
        <v>924</v>
      </c>
      <c r="E43" s="188" t="s">
        <v>786</v>
      </c>
      <c r="F43" s="189" t="s">
        <v>1276</v>
      </c>
      <c r="G43" s="188" t="s">
        <v>966</v>
      </c>
      <c r="H43" s="188" t="s">
        <v>925</v>
      </c>
      <c r="I43" s="188" t="s">
        <v>786</v>
      </c>
    </row>
    <row r="44" spans="1:9" x14ac:dyDescent="0.25">
      <c r="A44" s="188">
        <v>234</v>
      </c>
      <c r="B44" s="189" t="s">
        <v>923</v>
      </c>
      <c r="C44" s="189" t="s">
        <v>1276</v>
      </c>
      <c r="D44" s="188" t="s">
        <v>924</v>
      </c>
      <c r="E44" s="188" t="s">
        <v>786</v>
      </c>
      <c r="F44" s="189" t="s">
        <v>1276</v>
      </c>
      <c r="G44" s="188" t="s">
        <v>967</v>
      </c>
      <c r="H44" s="188" t="s">
        <v>925</v>
      </c>
      <c r="I44" s="188" t="s">
        <v>786</v>
      </c>
    </row>
    <row r="45" spans="1:9" x14ac:dyDescent="0.25">
      <c r="A45" s="188">
        <v>235</v>
      </c>
      <c r="B45" s="189" t="s">
        <v>923</v>
      </c>
      <c r="C45" s="189" t="s">
        <v>1276</v>
      </c>
      <c r="D45" s="188" t="s">
        <v>924</v>
      </c>
      <c r="E45" s="188" t="s">
        <v>786</v>
      </c>
      <c r="F45" s="189" t="s">
        <v>1276</v>
      </c>
      <c r="G45" s="188" t="s">
        <v>968</v>
      </c>
      <c r="H45" s="188" t="s">
        <v>925</v>
      </c>
      <c r="I45" s="188" t="s">
        <v>786</v>
      </c>
    </row>
    <row r="46" spans="1:9" x14ac:dyDescent="0.25">
      <c r="A46" s="188">
        <v>237</v>
      </c>
      <c r="B46" s="188" t="s">
        <v>928</v>
      </c>
      <c r="C46" s="189" t="s">
        <v>1276</v>
      </c>
      <c r="D46" s="188" t="s">
        <v>924</v>
      </c>
      <c r="E46" s="188" t="s">
        <v>786</v>
      </c>
      <c r="F46" s="189" t="s">
        <v>1276</v>
      </c>
      <c r="G46" s="188" t="s">
        <v>969</v>
      </c>
      <c r="H46" s="188" t="s">
        <v>925</v>
      </c>
      <c r="I46" s="188" t="s">
        <v>883</v>
      </c>
    </row>
    <row r="47" spans="1:9" x14ac:dyDescent="0.25">
      <c r="A47" s="188">
        <v>239</v>
      </c>
      <c r="B47" s="188" t="s">
        <v>928</v>
      </c>
      <c r="C47" s="189" t="s">
        <v>1276</v>
      </c>
      <c r="D47" s="188" t="s">
        <v>924</v>
      </c>
      <c r="E47" s="188" t="s">
        <v>883</v>
      </c>
      <c r="F47" s="189" t="s">
        <v>1276</v>
      </c>
      <c r="G47" s="188" t="s">
        <v>970</v>
      </c>
      <c r="H47" s="188" t="s">
        <v>925</v>
      </c>
      <c r="I47" s="188" t="s">
        <v>883</v>
      </c>
    </row>
    <row r="48" spans="1:9" x14ac:dyDescent="0.25">
      <c r="A48" s="188">
        <v>240</v>
      </c>
      <c r="B48" s="188" t="s">
        <v>928</v>
      </c>
      <c r="C48" s="189" t="s">
        <v>1276</v>
      </c>
      <c r="D48" s="188" t="s">
        <v>924</v>
      </c>
      <c r="E48" s="188" t="s">
        <v>883</v>
      </c>
      <c r="F48" s="189" t="s">
        <v>1276</v>
      </c>
      <c r="G48" s="188" t="s">
        <v>971</v>
      </c>
      <c r="H48" s="188" t="s">
        <v>925</v>
      </c>
      <c r="I48" s="188" t="s">
        <v>786</v>
      </c>
    </row>
    <row r="49" spans="1:9" x14ac:dyDescent="0.25">
      <c r="A49" s="188">
        <v>241</v>
      </c>
      <c r="B49" s="188" t="s">
        <v>928</v>
      </c>
      <c r="C49" s="189" t="s">
        <v>1276</v>
      </c>
      <c r="D49" s="188" t="s">
        <v>924</v>
      </c>
      <c r="E49" s="188" t="s">
        <v>883</v>
      </c>
      <c r="F49" s="189" t="s">
        <v>1276</v>
      </c>
      <c r="G49" s="188" t="s">
        <v>972</v>
      </c>
      <c r="H49" s="188" t="s">
        <v>925</v>
      </c>
      <c r="I49" s="188" t="s">
        <v>786</v>
      </c>
    </row>
    <row r="50" spans="1:9" x14ac:dyDescent="0.25">
      <c r="A50" s="188">
        <v>242</v>
      </c>
      <c r="B50" s="188" t="s">
        <v>928</v>
      </c>
      <c r="C50" s="189" t="s">
        <v>1276</v>
      </c>
      <c r="D50" s="188" t="s">
        <v>924</v>
      </c>
      <c r="E50" s="188" t="s">
        <v>883</v>
      </c>
      <c r="F50" s="189" t="s">
        <v>1276</v>
      </c>
      <c r="G50" s="188" t="s">
        <v>973</v>
      </c>
      <c r="H50" s="188" t="s">
        <v>925</v>
      </c>
      <c r="I50" s="188" t="s">
        <v>786</v>
      </c>
    </row>
    <row r="51" spans="1:9" x14ac:dyDescent="0.25">
      <c r="A51" s="188">
        <v>243</v>
      </c>
      <c r="B51" s="188" t="s">
        <v>928</v>
      </c>
      <c r="C51" s="189" t="s">
        <v>1276</v>
      </c>
      <c r="D51" s="188" t="s">
        <v>924</v>
      </c>
      <c r="E51" s="188" t="s">
        <v>883</v>
      </c>
      <c r="F51" s="189" t="s">
        <v>1276</v>
      </c>
      <c r="G51" s="188" t="s">
        <v>974</v>
      </c>
      <c r="H51" s="188" t="s">
        <v>925</v>
      </c>
      <c r="I51" s="188" t="s">
        <v>883</v>
      </c>
    </row>
    <row r="52" spans="1:9" x14ac:dyDescent="0.25">
      <c r="A52" s="188">
        <v>244</v>
      </c>
      <c r="B52" s="188" t="s">
        <v>928</v>
      </c>
      <c r="C52" s="189" t="s">
        <v>1276</v>
      </c>
      <c r="D52" s="188" t="s">
        <v>924</v>
      </c>
      <c r="E52" s="188" t="s">
        <v>883</v>
      </c>
      <c r="F52" s="189" t="s">
        <v>1276</v>
      </c>
      <c r="G52" s="188" t="s">
        <v>975</v>
      </c>
      <c r="H52" s="188" t="s">
        <v>925</v>
      </c>
      <c r="I52" s="188" t="s">
        <v>883</v>
      </c>
    </row>
    <row r="53" spans="1:9" x14ac:dyDescent="0.25">
      <c r="A53" s="188">
        <v>245</v>
      </c>
      <c r="B53" s="188" t="s">
        <v>928</v>
      </c>
      <c r="C53" s="189" t="s">
        <v>1276</v>
      </c>
      <c r="D53" s="188" t="s">
        <v>924</v>
      </c>
      <c r="E53" s="188" t="s">
        <v>883</v>
      </c>
      <c r="F53" s="189" t="s">
        <v>1276</v>
      </c>
      <c r="G53" s="188" t="s">
        <v>976</v>
      </c>
      <c r="H53" s="188" t="s">
        <v>925</v>
      </c>
      <c r="I53" s="188" t="s">
        <v>786</v>
      </c>
    </row>
    <row r="54" spans="1:9" x14ac:dyDescent="0.25">
      <c r="A54" s="188">
        <v>246</v>
      </c>
      <c r="B54" s="188" t="s">
        <v>928</v>
      </c>
      <c r="C54" s="189" t="s">
        <v>1276</v>
      </c>
      <c r="D54" s="188" t="s">
        <v>924</v>
      </c>
      <c r="E54" s="188" t="s">
        <v>883</v>
      </c>
      <c r="F54" s="189" t="s">
        <v>1276</v>
      </c>
      <c r="G54" s="188" t="s">
        <v>977</v>
      </c>
      <c r="H54" s="188" t="s">
        <v>925</v>
      </c>
      <c r="I54" s="188" t="s">
        <v>883</v>
      </c>
    </row>
    <row r="55" spans="1:9" x14ac:dyDescent="0.25">
      <c r="A55" s="188">
        <v>247</v>
      </c>
      <c r="B55" s="188" t="s">
        <v>928</v>
      </c>
      <c r="C55" s="189" t="s">
        <v>1276</v>
      </c>
      <c r="D55" s="188" t="s">
        <v>924</v>
      </c>
      <c r="E55" s="188" t="s">
        <v>883</v>
      </c>
      <c r="F55" s="189" t="s">
        <v>1276</v>
      </c>
      <c r="G55" s="188" t="s">
        <v>978</v>
      </c>
      <c r="H55" s="188" t="s">
        <v>925</v>
      </c>
      <c r="I55" s="188" t="s">
        <v>786</v>
      </c>
    </row>
    <row r="56" spans="1:9" x14ac:dyDescent="0.25">
      <c r="A56" s="188">
        <v>248</v>
      </c>
      <c r="B56" s="188" t="s">
        <v>928</v>
      </c>
      <c r="C56" s="189" t="s">
        <v>1276</v>
      </c>
      <c r="D56" s="188" t="s">
        <v>924</v>
      </c>
      <c r="E56" s="188" t="s">
        <v>883</v>
      </c>
      <c r="F56" s="189" t="s">
        <v>1276</v>
      </c>
      <c r="G56" s="188" t="s">
        <v>979</v>
      </c>
      <c r="H56" s="188" t="s">
        <v>925</v>
      </c>
      <c r="I56" s="188" t="s">
        <v>883</v>
      </c>
    </row>
    <row r="57" spans="1:9" x14ac:dyDescent="0.25">
      <c r="A57" s="188">
        <v>249</v>
      </c>
      <c r="B57" s="188" t="s">
        <v>928</v>
      </c>
      <c r="C57" s="189" t="s">
        <v>1276</v>
      </c>
      <c r="D57" s="188" t="s">
        <v>924</v>
      </c>
      <c r="E57" s="188" t="s">
        <v>883</v>
      </c>
      <c r="F57" s="189" t="s">
        <v>1276</v>
      </c>
      <c r="G57" s="188" t="s">
        <v>980</v>
      </c>
      <c r="H57" s="188" t="s">
        <v>925</v>
      </c>
      <c r="I57" s="188" t="s">
        <v>786</v>
      </c>
    </row>
    <row r="58" spans="1:9" x14ac:dyDescent="0.25">
      <c r="A58" s="188">
        <v>250</v>
      </c>
      <c r="B58" s="188" t="s">
        <v>928</v>
      </c>
      <c r="C58" s="189" t="s">
        <v>1276</v>
      </c>
      <c r="D58" s="188" t="s">
        <v>924</v>
      </c>
      <c r="E58" s="188" t="s">
        <v>883</v>
      </c>
      <c r="F58" s="189" t="s">
        <v>1276</v>
      </c>
      <c r="G58" s="188" t="s">
        <v>981</v>
      </c>
      <c r="H58" s="188" t="s">
        <v>925</v>
      </c>
      <c r="I58" s="188" t="s">
        <v>786</v>
      </c>
    </row>
    <row r="59" spans="1:9" x14ac:dyDescent="0.25">
      <c r="A59" s="188">
        <v>251</v>
      </c>
      <c r="B59" s="189" t="s">
        <v>923</v>
      </c>
      <c r="C59" s="189" t="s">
        <v>1276</v>
      </c>
      <c r="D59" s="188" t="s">
        <v>924</v>
      </c>
      <c r="E59" s="188" t="s">
        <v>786</v>
      </c>
      <c r="F59" s="189" t="s">
        <v>1276</v>
      </c>
      <c r="G59" s="188" t="s">
        <v>982</v>
      </c>
      <c r="H59" s="188" t="s">
        <v>925</v>
      </c>
      <c r="I59" s="188" t="s">
        <v>786</v>
      </c>
    </row>
    <row r="60" spans="1:9" x14ac:dyDescent="0.25">
      <c r="A60" s="188">
        <v>252</v>
      </c>
      <c r="B60" s="189" t="s">
        <v>923</v>
      </c>
      <c r="C60" s="189" t="s">
        <v>1276</v>
      </c>
      <c r="D60" s="188" t="s">
        <v>924</v>
      </c>
      <c r="E60" s="188" t="s">
        <v>786</v>
      </c>
      <c r="F60" s="189" t="s">
        <v>1276</v>
      </c>
      <c r="G60" s="188" t="s">
        <v>983</v>
      </c>
      <c r="H60" s="188" t="s">
        <v>925</v>
      </c>
      <c r="I60" s="188" t="s">
        <v>786</v>
      </c>
    </row>
    <row r="61" spans="1:9" x14ac:dyDescent="0.25">
      <c r="A61" s="188">
        <v>253</v>
      </c>
      <c r="B61" s="188" t="s">
        <v>928</v>
      </c>
      <c r="C61" s="189" t="s">
        <v>1276</v>
      </c>
      <c r="D61" s="188" t="s">
        <v>924</v>
      </c>
      <c r="E61" s="188" t="s">
        <v>883</v>
      </c>
      <c r="F61" s="189" t="s">
        <v>1276</v>
      </c>
      <c r="G61" s="188" t="s">
        <v>984</v>
      </c>
      <c r="H61" s="188" t="s">
        <v>925</v>
      </c>
      <c r="I61" s="188" t="s">
        <v>786</v>
      </c>
    </row>
    <row r="62" spans="1:9" x14ac:dyDescent="0.25">
      <c r="A62" s="188">
        <v>254</v>
      </c>
      <c r="B62" s="189" t="s">
        <v>923</v>
      </c>
      <c r="C62" s="189" t="s">
        <v>1276</v>
      </c>
      <c r="D62" s="188" t="s">
        <v>924</v>
      </c>
      <c r="E62" s="188" t="s">
        <v>786</v>
      </c>
      <c r="F62" s="189" t="s">
        <v>1276</v>
      </c>
      <c r="G62" s="188" t="s">
        <v>985</v>
      </c>
      <c r="H62" s="188" t="s">
        <v>925</v>
      </c>
      <c r="I62" s="188" t="s">
        <v>786</v>
      </c>
    </row>
    <row r="63" spans="1:9" x14ac:dyDescent="0.25">
      <c r="A63" s="188">
        <v>255</v>
      </c>
      <c r="B63" s="189" t="s">
        <v>923</v>
      </c>
      <c r="C63" s="189" t="s">
        <v>1276</v>
      </c>
      <c r="D63" s="188" t="s">
        <v>924</v>
      </c>
      <c r="E63" s="188" t="s">
        <v>786</v>
      </c>
      <c r="F63" s="189" t="s">
        <v>1276</v>
      </c>
      <c r="G63" s="188" t="s">
        <v>986</v>
      </c>
      <c r="H63" s="188" t="s">
        <v>925</v>
      </c>
      <c r="I63" s="188" t="s">
        <v>786</v>
      </c>
    </row>
    <row r="64" spans="1:9" x14ac:dyDescent="0.25">
      <c r="A64" s="188">
        <v>257</v>
      </c>
      <c r="B64" s="189" t="s">
        <v>923</v>
      </c>
      <c r="C64" s="189" t="s">
        <v>1276</v>
      </c>
      <c r="D64" s="188" t="s">
        <v>924</v>
      </c>
      <c r="E64" s="188" t="s">
        <v>786</v>
      </c>
      <c r="F64" s="189" t="s">
        <v>1276</v>
      </c>
      <c r="G64" s="188" t="s">
        <v>987</v>
      </c>
      <c r="H64" s="188" t="s">
        <v>925</v>
      </c>
      <c r="I64" s="188" t="s">
        <v>786</v>
      </c>
    </row>
    <row r="65" spans="1:9" x14ac:dyDescent="0.25">
      <c r="A65" s="188">
        <v>258</v>
      </c>
      <c r="B65" s="189" t="s">
        <v>923</v>
      </c>
      <c r="C65" s="189" t="s">
        <v>1276</v>
      </c>
      <c r="D65" s="188" t="s">
        <v>924</v>
      </c>
      <c r="E65" s="188" t="s">
        <v>786</v>
      </c>
      <c r="F65" s="189" t="s">
        <v>1276</v>
      </c>
      <c r="G65" s="188" t="s">
        <v>988</v>
      </c>
      <c r="H65" s="188" t="s">
        <v>925</v>
      </c>
      <c r="I65" s="188" t="s">
        <v>786</v>
      </c>
    </row>
    <row r="66" spans="1:9" x14ac:dyDescent="0.25">
      <c r="A66" s="188">
        <v>259</v>
      </c>
      <c r="B66" s="189" t="s">
        <v>923</v>
      </c>
      <c r="C66" s="189" t="s">
        <v>1276</v>
      </c>
      <c r="D66" s="188" t="s">
        <v>924</v>
      </c>
      <c r="E66" s="188" t="s">
        <v>786</v>
      </c>
      <c r="F66" s="189" t="s">
        <v>1276</v>
      </c>
      <c r="G66" s="188" t="s">
        <v>989</v>
      </c>
      <c r="H66" s="188" t="s">
        <v>925</v>
      </c>
      <c r="I66" s="188" t="s">
        <v>786</v>
      </c>
    </row>
    <row r="67" spans="1:9" x14ac:dyDescent="0.25">
      <c r="A67" s="188">
        <v>260</v>
      </c>
      <c r="B67" s="188" t="s">
        <v>928</v>
      </c>
      <c r="C67" s="189" t="s">
        <v>1276</v>
      </c>
      <c r="D67" s="188" t="s">
        <v>924</v>
      </c>
      <c r="E67" s="188" t="s">
        <v>883</v>
      </c>
      <c r="F67" s="189" t="s">
        <v>1276</v>
      </c>
      <c r="G67" s="188" t="s">
        <v>990</v>
      </c>
      <c r="H67" s="188" t="s">
        <v>925</v>
      </c>
      <c r="I67" s="188" t="s">
        <v>883</v>
      </c>
    </row>
    <row r="68" spans="1:9" x14ac:dyDescent="0.25">
      <c r="A68" s="188">
        <v>261</v>
      </c>
      <c r="B68" s="189" t="s">
        <v>923</v>
      </c>
      <c r="C68" s="189" t="s">
        <v>1276</v>
      </c>
      <c r="D68" s="188" t="s">
        <v>924</v>
      </c>
      <c r="E68" s="188" t="s">
        <v>786</v>
      </c>
      <c r="F68" s="189" t="s">
        <v>1276</v>
      </c>
      <c r="G68" s="188" t="s">
        <v>991</v>
      </c>
      <c r="H68" s="188" t="s">
        <v>925</v>
      </c>
      <c r="I68" s="188" t="s">
        <v>786</v>
      </c>
    </row>
    <row r="69" spans="1:9" x14ac:dyDescent="0.25">
      <c r="A69" s="188">
        <v>262</v>
      </c>
      <c r="B69" s="189" t="s">
        <v>923</v>
      </c>
      <c r="C69" s="189" t="s">
        <v>1276</v>
      </c>
      <c r="D69" s="188" t="s">
        <v>924</v>
      </c>
      <c r="E69" s="188" t="s">
        <v>786</v>
      </c>
      <c r="F69" s="189" t="s">
        <v>1276</v>
      </c>
      <c r="G69" s="188" t="s">
        <v>992</v>
      </c>
      <c r="H69" s="188" t="s">
        <v>925</v>
      </c>
      <c r="I69" s="188" t="s">
        <v>786</v>
      </c>
    </row>
    <row r="70" spans="1:9" x14ac:dyDescent="0.25">
      <c r="A70" s="188">
        <v>263</v>
      </c>
      <c r="B70" s="189" t="s">
        <v>923</v>
      </c>
      <c r="C70" s="189" t="s">
        <v>1276</v>
      </c>
      <c r="D70" s="188" t="s">
        <v>924</v>
      </c>
      <c r="E70" s="188" t="s">
        <v>786</v>
      </c>
      <c r="F70" s="189" t="s">
        <v>1276</v>
      </c>
      <c r="G70" s="188" t="s">
        <v>993</v>
      </c>
      <c r="H70" s="188" t="s">
        <v>925</v>
      </c>
      <c r="I70" s="188" t="s">
        <v>786</v>
      </c>
    </row>
    <row r="71" spans="1:9" x14ac:dyDescent="0.25">
      <c r="A71" s="188">
        <v>264</v>
      </c>
      <c r="B71" s="189" t="s">
        <v>923</v>
      </c>
      <c r="C71" s="189" t="s">
        <v>1276</v>
      </c>
      <c r="D71" s="188" t="s">
        <v>924</v>
      </c>
      <c r="E71" s="188" t="s">
        <v>786</v>
      </c>
      <c r="F71" s="189" t="s">
        <v>1276</v>
      </c>
      <c r="G71" s="188" t="s">
        <v>994</v>
      </c>
      <c r="H71" s="188" t="s">
        <v>925</v>
      </c>
      <c r="I71" s="188" t="s">
        <v>786</v>
      </c>
    </row>
    <row r="72" spans="1:9" x14ac:dyDescent="0.25">
      <c r="A72" s="188">
        <v>265</v>
      </c>
      <c r="B72" s="189" t="s">
        <v>923</v>
      </c>
      <c r="C72" s="189" t="s">
        <v>1276</v>
      </c>
      <c r="D72" s="188" t="s">
        <v>924</v>
      </c>
      <c r="E72" s="188" t="s">
        <v>786</v>
      </c>
      <c r="F72" s="189" t="s">
        <v>1276</v>
      </c>
      <c r="G72" s="188" t="s">
        <v>995</v>
      </c>
      <c r="H72" s="188" t="s">
        <v>925</v>
      </c>
      <c r="I72" s="188" t="s">
        <v>786</v>
      </c>
    </row>
    <row r="73" spans="1:9" x14ac:dyDescent="0.25">
      <c r="A73" s="188">
        <v>266</v>
      </c>
      <c r="B73" s="189" t="s">
        <v>923</v>
      </c>
      <c r="C73" s="189" t="s">
        <v>1276</v>
      </c>
      <c r="D73" s="188" t="s">
        <v>924</v>
      </c>
      <c r="E73" s="188" t="s">
        <v>786</v>
      </c>
      <c r="F73" s="189" t="s">
        <v>1276</v>
      </c>
      <c r="G73" s="188" t="s">
        <v>996</v>
      </c>
      <c r="H73" s="188" t="s">
        <v>925</v>
      </c>
      <c r="I73" s="188" t="s">
        <v>786</v>
      </c>
    </row>
    <row r="74" spans="1:9" x14ac:dyDescent="0.25">
      <c r="A74" s="188">
        <v>267</v>
      </c>
      <c r="B74" s="189" t="s">
        <v>923</v>
      </c>
      <c r="C74" s="189" t="s">
        <v>1276</v>
      </c>
      <c r="D74" s="188" t="s">
        <v>924</v>
      </c>
      <c r="E74" s="188" t="s">
        <v>786</v>
      </c>
      <c r="F74" s="189" t="s">
        <v>1276</v>
      </c>
      <c r="G74" s="188" t="s">
        <v>997</v>
      </c>
      <c r="H74" s="188" t="s">
        <v>925</v>
      </c>
      <c r="I74" s="188" t="s">
        <v>786</v>
      </c>
    </row>
    <row r="75" spans="1:9" x14ac:dyDescent="0.25">
      <c r="A75" s="188">
        <v>268</v>
      </c>
      <c r="B75" s="189" t="s">
        <v>923</v>
      </c>
      <c r="C75" s="189" t="s">
        <v>1276</v>
      </c>
      <c r="D75" s="188" t="s">
        <v>924</v>
      </c>
      <c r="E75" s="188" t="s">
        <v>786</v>
      </c>
      <c r="F75" s="189" t="s">
        <v>1276</v>
      </c>
      <c r="G75" s="188" t="s">
        <v>998</v>
      </c>
      <c r="H75" s="188" t="s">
        <v>925</v>
      </c>
      <c r="I75" s="188" t="s">
        <v>786</v>
      </c>
    </row>
    <row r="76" spans="1:9" x14ac:dyDescent="0.25">
      <c r="A76" s="188">
        <v>269</v>
      </c>
      <c r="B76" s="188" t="s">
        <v>928</v>
      </c>
      <c r="C76" s="189" t="s">
        <v>1276</v>
      </c>
      <c r="D76" s="188" t="s">
        <v>924</v>
      </c>
      <c r="E76" s="188" t="s">
        <v>786</v>
      </c>
      <c r="F76" s="189" t="s">
        <v>1276</v>
      </c>
      <c r="G76" s="188" t="s">
        <v>999</v>
      </c>
      <c r="H76" s="188" t="s">
        <v>925</v>
      </c>
      <c r="I76" s="188" t="s">
        <v>883</v>
      </c>
    </row>
    <row r="77" spans="1:9" x14ac:dyDescent="0.25">
      <c r="A77" s="188">
        <v>270</v>
      </c>
      <c r="B77" s="189" t="s">
        <v>923</v>
      </c>
      <c r="C77" s="189" t="s">
        <v>1276</v>
      </c>
      <c r="D77" s="188" t="s">
        <v>924</v>
      </c>
      <c r="E77" s="188" t="s">
        <v>786</v>
      </c>
      <c r="F77" s="189" t="s">
        <v>1276</v>
      </c>
      <c r="G77" s="188" t="s">
        <v>1000</v>
      </c>
      <c r="H77" s="188" t="s">
        <v>925</v>
      </c>
      <c r="I77" s="188" t="s">
        <v>786</v>
      </c>
    </row>
    <row r="78" spans="1:9" x14ac:dyDescent="0.25">
      <c r="A78" s="188">
        <v>271</v>
      </c>
      <c r="B78" s="189" t="s">
        <v>923</v>
      </c>
      <c r="C78" s="189" t="s">
        <v>1276</v>
      </c>
      <c r="D78" s="188" t="s">
        <v>924</v>
      </c>
      <c r="E78" s="188" t="s">
        <v>786</v>
      </c>
      <c r="F78" s="189" t="s">
        <v>1276</v>
      </c>
      <c r="G78" s="188" t="s">
        <v>1001</v>
      </c>
      <c r="H78" s="188" t="s">
        <v>925</v>
      </c>
      <c r="I78" s="188" t="s">
        <v>786</v>
      </c>
    </row>
    <row r="79" spans="1:9" x14ac:dyDescent="0.25">
      <c r="A79" s="188">
        <v>272</v>
      </c>
      <c r="B79" s="189" t="s">
        <v>923</v>
      </c>
      <c r="C79" s="189" t="s">
        <v>1276</v>
      </c>
      <c r="D79" s="188" t="s">
        <v>924</v>
      </c>
      <c r="E79" s="188" t="s">
        <v>786</v>
      </c>
      <c r="F79" s="189" t="s">
        <v>1276</v>
      </c>
      <c r="G79" s="188" t="s">
        <v>1002</v>
      </c>
      <c r="H79" s="188" t="s">
        <v>925</v>
      </c>
      <c r="I79" s="188" t="s">
        <v>786</v>
      </c>
    </row>
    <row r="80" spans="1:9" x14ac:dyDescent="0.25">
      <c r="A80" s="188">
        <v>273</v>
      </c>
      <c r="B80" s="188" t="s">
        <v>928</v>
      </c>
      <c r="C80" s="189" t="s">
        <v>1276</v>
      </c>
      <c r="D80" s="188" t="s">
        <v>924</v>
      </c>
      <c r="E80" s="188" t="s">
        <v>786</v>
      </c>
      <c r="F80" s="189" t="s">
        <v>1276</v>
      </c>
      <c r="G80" s="188" t="s">
        <v>1003</v>
      </c>
      <c r="H80" s="188" t="s">
        <v>925</v>
      </c>
      <c r="I80" s="188" t="s">
        <v>883</v>
      </c>
    </row>
    <row r="81" spans="1:9" x14ac:dyDescent="0.25">
      <c r="A81" s="188">
        <v>274</v>
      </c>
      <c r="B81" s="189" t="s">
        <v>923</v>
      </c>
      <c r="C81" s="189" t="s">
        <v>1276</v>
      </c>
      <c r="D81" s="188" t="s">
        <v>924</v>
      </c>
      <c r="E81" s="188" t="s">
        <v>786</v>
      </c>
      <c r="F81" s="189" t="s">
        <v>1276</v>
      </c>
      <c r="G81" s="188" t="s">
        <v>1004</v>
      </c>
      <c r="H81" s="188" t="s">
        <v>925</v>
      </c>
      <c r="I81" s="188" t="s">
        <v>786</v>
      </c>
    </row>
    <row r="82" spans="1:9" x14ac:dyDescent="0.25">
      <c r="A82" s="188">
        <v>275</v>
      </c>
      <c r="B82" s="189" t="s">
        <v>923</v>
      </c>
      <c r="C82" s="189" t="s">
        <v>1276</v>
      </c>
      <c r="D82" s="188" t="s">
        <v>924</v>
      </c>
      <c r="E82" s="188" t="s">
        <v>786</v>
      </c>
      <c r="F82" s="189" t="s">
        <v>1276</v>
      </c>
      <c r="G82" s="188" t="s">
        <v>1005</v>
      </c>
      <c r="H82" s="188" t="s">
        <v>925</v>
      </c>
      <c r="I82" s="188" t="s">
        <v>786</v>
      </c>
    </row>
    <row r="83" spans="1:9" x14ac:dyDescent="0.25">
      <c r="A83" s="188">
        <v>281</v>
      </c>
      <c r="B83" s="189" t="s">
        <v>923</v>
      </c>
      <c r="C83" s="189" t="s">
        <v>1276</v>
      </c>
      <c r="D83" s="188" t="s">
        <v>924</v>
      </c>
      <c r="E83" s="188" t="s">
        <v>786</v>
      </c>
      <c r="F83" s="189" t="s">
        <v>1276</v>
      </c>
      <c r="G83" s="188" t="s">
        <v>1006</v>
      </c>
      <c r="H83" s="188" t="s">
        <v>925</v>
      </c>
      <c r="I83" s="188" t="s">
        <v>786</v>
      </c>
    </row>
    <row r="84" spans="1:9" x14ac:dyDescent="0.25">
      <c r="A84" s="188">
        <v>282</v>
      </c>
      <c r="B84" s="188" t="s">
        <v>928</v>
      </c>
      <c r="C84" s="189" t="s">
        <v>1276</v>
      </c>
      <c r="D84" s="188" t="s">
        <v>924</v>
      </c>
      <c r="E84" s="188" t="s">
        <v>883</v>
      </c>
      <c r="F84" s="189" t="s">
        <v>1276</v>
      </c>
      <c r="G84" s="188" t="s">
        <v>1007</v>
      </c>
      <c r="H84" s="188" t="s">
        <v>925</v>
      </c>
      <c r="I84" s="188" t="s">
        <v>883</v>
      </c>
    </row>
    <row r="85" spans="1:9" x14ac:dyDescent="0.25">
      <c r="A85" s="188">
        <v>283</v>
      </c>
      <c r="B85" s="188" t="s">
        <v>928</v>
      </c>
      <c r="C85" s="189" t="s">
        <v>1276</v>
      </c>
      <c r="D85" s="188" t="s">
        <v>924</v>
      </c>
      <c r="E85" s="188" t="s">
        <v>883</v>
      </c>
      <c r="F85" s="189" t="s">
        <v>1276</v>
      </c>
      <c r="G85" s="188" t="s">
        <v>1008</v>
      </c>
      <c r="H85" s="188" t="s">
        <v>925</v>
      </c>
      <c r="I85" s="188" t="s">
        <v>883</v>
      </c>
    </row>
    <row r="86" spans="1:9" x14ac:dyDescent="0.25">
      <c r="A86" s="188">
        <v>285</v>
      </c>
      <c r="B86" s="188" t="s">
        <v>928</v>
      </c>
      <c r="C86" s="189" t="s">
        <v>1276</v>
      </c>
      <c r="D86" s="188" t="s">
        <v>924</v>
      </c>
      <c r="E86" s="188" t="s">
        <v>883</v>
      </c>
      <c r="F86" s="189" t="s">
        <v>1276</v>
      </c>
      <c r="G86" s="188" t="s">
        <v>1009</v>
      </c>
      <c r="H86" s="188" t="s">
        <v>925</v>
      </c>
      <c r="I86" s="188" t="s">
        <v>786</v>
      </c>
    </row>
    <row r="87" spans="1:9" x14ac:dyDescent="0.25">
      <c r="A87" s="188">
        <v>286</v>
      </c>
      <c r="B87" s="188" t="s">
        <v>928</v>
      </c>
      <c r="C87" s="189" t="s">
        <v>1276</v>
      </c>
      <c r="D87" s="188" t="s">
        <v>924</v>
      </c>
      <c r="E87" s="188" t="s">
        <v>883</v>
      </c>
      <c r="F87" s="189" t="s">
        <v>1276</v>
      </c>
      <c r="G87" s="188" t="s">
        <v>1010</v>
      </c>
      <c r="H87" s="188" t="s">
        <v>925</v>
      </c>
      <c r="I87" s="188" t="s">
        <v>883</v>
      </c>
    </row>
    <row r="88" spans="1:9" x14ac:dyDescent="0.25">
      <c r="A88" s="188">
        <v>287</v>
      </c>
      <c r="B88" s="188" t="s">
        <v>928</v>
      </c>
      <c r="C88" s="189" t="s">
        <v>1276</v>
      </c>
      <c r="D88" s="188" t="s">
        <v>924</v>
      </c>
      <c r="E88" s="188" t="s">
        <v>883</v>
      </c>
      <c r="F88" s="189" t="s">
        <v>1276</v>
      </c>
      <c r="G88" s="188" t="s">
        <v>1011</v>
      </c>
      <c r="H88" s="188" t="s">
        <v>925</v>
      </c>
      <c r="I88" s="188" t="s">
        <v>883</v>
      </c>
    </row>
    <row r="89" spans="1:9" x14ac:dyDescent="0.25">
      <c r="A89" s="188">
        <v>289</v>
      </c>
      <c r="B89" s="188" t="s">
        <v>928</v>
      </c>
      <c r="C89" s="189" t="s">
        <v>1276</v>
      </c>
      <c r="D89" s="188" t="s">
        <v>924</v>
      </c>
      <c r="E89" s="188" t="s">
        <v>883</v>
      </c>
      <c r="F89" s="189" t="s">
        <v>1276</v>
      </c>
      <c r="G89" s="188" t="s">
        <v>1012</v>
      </c>
      <c r="H89" s="188" t="s">
        <v>925</v>
      </c>
      <c r="I89" s="188" t="s">
        <v>883</v>
      </c>
    </row>
    <row r="90" spans="1:9" x14ac:dyDescent="0.25">
      <c r="A90" s="188">
        <v>290</v>
      </c>
      <c r="B90" s="189" t="s">
        <v>923</v>
      </c>
      <c r="C90" s="189" t="s">
        <v>1276</v>
      </c>
      <c r="D90" s="188" t="s">
        <v>924</v>
      </c>
      <c r="E90" s="188" t="s">
        <v>786</v>
      </c>
      <c r="F90" s="189" t="s">
        <v>1276</v>
      </c>
      <c r="G90" s="188" t="s">
        <v>1013</v>
      </c>
      <c r="H90" s="188" t="s">
        <v>925</v>
      </c>
      <c r="I90" s="188" t="s">
        <v>786</v>
      </c>
    </row>
    <row r="91" spans="1:9" x14ac:dyDescent="0.25">
      <c r="A91" s="188">
        <v>291</v>
      </c>
      <c r="B91" s="189" t="s">
        <v>923</v>
      </c>
      <c r="C91" s="189" t="s">
        <v>1276</v>
      </c>
      <c r="D91" s="188" t="s">
        <v>924</v>
      </c>
      <c r="E91" s="188" t="s">
        <v>786</v>
      </c>
      <c r="F91" s="189" t="s">
        <v>1276</v>
      </c>
      <c r="G91" s="188" t="s">
        <v>1014</v>
      </c>
      <c r="H91" s="188" t="s">
        <v>925</v>
      </c>
      <c r="I91" s="188" t="s">
        <v>786</v>
      </c>
    </row>
    <row r="92" spans="1:9" x14ac:dyDescent="0.25">
      <c r="A92" s="188">
        <v>292</v>
      </c>
      <c r="B92" s="189" t="s">
        <v>923</v>
      </c>
      <c r="C92" s="189" t="s">
        <v>1276</v>
      </c>
      <c r="D92" s="188" t="s">
        <v>924</v>
      </c>
      <c r="E92" s="188" t="s">
        <v>786</v>
      </c>
      <c r="F92" s="189" t="s">
        <v>1276</v>
      </c>
      <c r="G92" s="188" t="s">
        <v>1015</v>
      </c>
      <c r="H92" s="188" t="s">
        <v>925</v>
      </c>
      <c r="I92" s="188" t="s">
        <v>786</v>
      </c>
    </row>
    <row r="93" spans="1:9" x14ac:dyDescent="0.25">
      <c r="A93" s="188">
        <v>293</v>
      </c>
      <c r="B93" s="189" t="s">
        <v>923</v>
      </c>
      <c r="C93" s="189" t="s">
        <v>1276</v>
      </c>
      <c r="D93" s="188" t="s">
        <v>924</v>
      </c>
      <c r="E93" s="188" t="s">
        <v>786</v>
      </c>
      <c r="F93" s="189" t="s">
        <v>1276</v>
      </c>
      <c r="G93" s="188" t="s">
        <v>1016</v>
      </c>
      <c r="H93" s="188" t="s">
        <v>925</v>
      </c>
      <c r="I93" s="188" t="s">
        <v>786</v>
      </c>
    </row>
    <row r="94" spans="1:9" x14ac:dyDescent="0.25">
      <c r="A94" s="188">
        <v>294</v>
      </c>
      <c r="B94" s="189" t="s">
        <v>923</v>
      </c>
      <c r="C94" s="189" t="s">
        <v>1276</v>
      </c>
      <c r="D94" s="188" t="s">
        <v>924</v>
      </c>
      <c r="E94" s="188" t="s">
        <v>786</v>
      </c>
      <c r="F94" s="189" t="s">
        <v>1276</v>
      </c>
      <c r="G94" s="188" t="s">
        <v>1017</v>
      </c>
      <c r="H94" s="188" t="s">
        <v>925</v>
      </c>
      <c r="I94" s="188" t="s">
        <v>786</v>
      </c>
    </row>
    <row r="95" spans="1:9" x14ac:dyDescent="0.25">
      <c r="A95" s="188">
        <v>297</v>
      </c>
      <c r="B95" s="188" t="s">
        <v>928</v>
      </c>
      <c r="C95" s="189" t="s">
        <v>1276</v>
      </c>
      <c r="D95" s="188" t="s">
        <v>924</v>
      </c>
      <c r="E95" s="188" t="s">
        <v>883</v>
      </c>
      <c r="F95" s="189" t="s">
        <v>1276</v>
      </c>
      <c r="G95" s="188" t="s">
        <v>1018</v>
      </c>
      <c r="H95" s="188" t="s">
        <v>925</v>
      </c>
      <c r="I95" s="188" t="s">
        <v>786</v>
      </c>
    </row>
    <row r="96" spans="1:9" x14ac:dyDescent="0.25">
      <c r="A96" s="188">
        <v>298</v>
      </c>
      <c r="B96" s="189" t="s">
        <v>923</v>
      </c>
      <c r="C96" s="189" t="s">
        <v>1276</v>
      </c>
      <c r="D96" s="188" t="s">
        <v>924</v>
      </c>
      <c r="E96" s="188" t="s">
        <v>786</v>
      </c>
      <c r="F96" s="189" t="s">
        <v>1276</v>
      </c>
      <c r="G96" s="188" t="s">
        <v>1019</v>
      </c>
      <c r="H96" s="188" t="s">
        <v>925</v>
      </c>
      <c r="I96" s="188" t="s">
        <v>786</v>
      </c>
    </row>
    <row r="97" spans="1:9" x14ac:dyDescent="0.25">
      <c r="A97" s="188">
        <v>299</v>
      </c>
      <c r="B97" s="188" t="s">
        <v>928</v>
      </c>
      <c r="C97" s="189" t="s">
        <v>1276</v>
      </c>
      <c r="D97" s="188" t="s">
        <v>924</v>
      </c>
      <c r="E97" s="188" t="s">
        <v>883</v>
      </c>
      <c r="F97" s="189" t="s">
        <v>1276</v>
      </c>
      <c r="G97" s="188" t="s">
        <v>1020</v>
      </c>
      <c r="H97" s="188" t="s">
        <v>925</v>
      </c>
      <c r="I97" s="188" t="s">
        <v>883</v>
      </c>
    </row>
    <row r="98" spans="1:9" x14ac:dyDescent="0.25">
      <c r="A98" s="188">
        <v>300</v>
      </c>
      <c r="B98" s="189" t="s">
        <v>923</v>
      </c>
      <c r="C98" s="189" t="s">
        <v>1276</v>
      </c>
      <c r="D98" s="188" t="s">
        <v>924</v>
      </c>
      <c r="E98" s="188" t="s">
        <v>786</v>
      </c>
      <c r="F98" s="189" t="s">
        <v>1276</v>
      </c>
      <c r="G98" s="188" t="s">
        <v>1021</v>
      </c>
      <c r="H98" s="188" t="s">
        <v>925</v>
      </c>
      <c r="I98" s="188" t="s">
        <v>786</v>
      </c>
    </row>
    <row r="99" spans="1:9" x14ac:dyDescent="0.25">
      <c r="A99" s="188">
        <v>303</v>
      </c>
      <c r="B99" s="188" t="s">
        <v>928</v>
      </c>
      <c r="C99" s="189" t="s">
        <v>1276</v>
      </c>
      <c r="D99" s="188" t="s">
        <v>924</v>
      </c>
      <c r="E99" s="188" t="s">
        <v>883</v>
      </c>
      <c r="F99" s="189" t="s">
        <v>1276</v>
      </c>
      <c r="G99" s="188" t="s">
        <v>1022</v>
      </c>
      <c r="H99" s="188" t="s">
        <v>925</v>
      </c>
      <c r="I99" s="188" t="s">
        <v>883</v>
      </c>
    </row>
    <row r="100" spans="1:9" x14ac:dyDescent="0.25">
      <c r="A100" s="188">
        <v>305</v>
      </c>
      <c r="B100" s="188" t="s">
        <v>928</v>
      </c>
      <c r="C100" s="189" t="s">
        <v>1276</v>
      </c>
      <c r="D100" s="188" t="s">
        <v>924</v>
      </c>
      <c r="E100" s="188" t="s">
        <v>883</v>
      </c>
      <c r="F100" s="189" t="s">
        <v>1276</v>
      </c>
      <c r="G100" s="188" t="s">
        <v>1023</v>
      </c>
      <c r="H100" s="188" t="s">
        <v>925</v>
      </c>
      <c r="I100" s="188" t="s">
        <v>883</v>
      </c>
    </row>
    <row r="101" spans="1:9" x14ac:dyDescent="0.25">
      <c r="A101" s="188">
        <v>306</v>
      </c>
      <c r="B101" s="188" t="s">
        <v>928</v>
      </c>
      <c r="C101" s="189" t="s">
        <v>1276</v>
      </c>
      <c r="D101" s="188" t="s">
        <v>924</v>
      </c>
      <c r="E101" s="188" t="s">
        <v>883</v>
      </c>
      <c r="F101" s="189" t="s">
        <v>1276</v>
      </c>
      <c r="G101" s="188" t="s">
        <v>1024</v>
      </c>
      <c r="H101" s="188" t="s">
        <v>925</v>
      </c>
      <c r="I101" s="188" t="s">
        <v>883</v>
      </c>
    </row>
    <row r="102" spans="1:9" x14ac:dyDescent="0.25">
      <c r="A102" s="188">
        <v>307</v>
      </c>
      <c r="B102" s="188" t="s">
        <v>928</v>
      </c>
      <c r="C102" s="189" t="s">
        <v>1276</v>
      </c>
      <c r="D102" s="188" t="s">
        <v>924</v>
      </c>
      <c r="E102" s="188" t="s">
        <v>883</v>
      </c>
      <c r="F102" s="189" t="s">
        <v>1276</v>
      </c>
      <c r="G102" s="188" t="s">
        <v>1025</v>
      </c>
      <c r="H102" s="188" t="s">
        <v>925</v>
      </c>
      <c r="I102" s="188" t="s">
        <v>883</v>
      </c>
    </row>
    <row r="103" spans="1:9" x14ac:dyDescent="0.25">
      <c r="A103" s="188">
        <v>308</v>
      </c>
      <c r="B103" s="189" t="s">
        <v>923</v>
      </c>
      <c r="C103" s="189" t="s">
        <v>1276</v>
      </c>
      <c r="D103" s="188" t="s">
        <v>924</v>
      </c>
      <c r="E103" s="188" t="s">
        <v>786</v>
      </c>
      <c r="F103" s="189" t="s">
        <v>1276</v>
      </c>
      <c r="G103" s="188" t="s">
        <v>1026</v>
      </c>
      <c r="H103" s="188" t="s">
        <v>925</v>
      </c>
      <c r="I103" s="188" t="s">
        <v>786</v>
      </c>
    </row>
    <row r="104" spans="1:9" x14ac:dyDescent="0.25">
      <c r="A104" s="188">
        <v>309</v>
      </c>
      <c r="B104" s="189" t="s">
        <v>923</v>
      </c>
      <c r="C104" s="189" t="s">
        <v>1276</v>
      </c>
      <c r="D104" s="188" t="s">
        <v>924</v>
      </c>
      <c r="E104" s="188" t="s">
        <v>786</v>
      </c>
      <c r="F104" s="189" t="s">
        <v>1276</v>
      </c>
      <c r="G104" s="188" t="s">
        <v>1027</v>
      </c>
      <c r="H104" s="188" t="s">
        <v>925</v>
      </c>
      <c r="I104" s="188" t="s">
        <v>786</v>
      </c>
    </row>
    <row r="105" spans="1:9" x14ac:dyDescent="0.25">
      <c r="A105" s="188">
        <v>310</v>
      </c>
      <c r="B105" s="189" t="s">
        <v>923</v>
      </c>
      <c r="C105" s="189" t="s">
        <v>1276</v>
      </c>
      <c r="D105" s="188" t="s">
        <v>924</v>
      </c>
      <c r="E105" s="188" t="s">
        <v>786</v>
      </c>
      <c r="F105" s="189" t="s">
        <v>1276</v>
      </c>
      <c r="G105" s="188" t="s">
        <v>1028</v>
      </c>
      <c r="H105" s="188" t="s">
        <v>925</v>
      </c>
      <c r="I105" s="188" t="s">
        <v>786</v>
      </c>
    </row>
    <row r="106" spans="1:9" x14ac:dyDescent="0.25">
      <c r="A106" s="188">
        <v>311</v>
      </c>
      <c r="B106" s="189" t="s">
        <v>923</v>
      </c>
      <c r="C106" s="189" t="s">
        <v>1276</v>
      </c>
      <c r="D106" s="188" t="s">
        <v>924</v>
      </c>
      <c r="E106" s="188" t="s">
        <v>786</v>
      </c>
      <c r="F106" s="189" t="s">
        <v>1276</v>
      </c>
      <c r="G106" s="188" t="s">
        <v>1029</v>
      </c>
      <c r="H106" s="188" t="s">
        <v>925</v>
      </c>
      <c r="I106" s="188" t="s">
        <v>786</v>
      </c>
    </row>
    <row r="107" spans="1:9" x14ac:dyDescent="0.25">
      <c r="A107" s="188">
        <v>312</v>
      </c>
      <c r="B107" s="189" t="s">
        <v>923</v>
      </c>
      <c r="C107" s="189" t="s">
        <v>1276</v>
      </c>
      <c r="D107" s="188" t="s">
        <v>924</v>
      </c>
      <c r="E107" s="188" t="s">
        <v>786</v>
      </c>
      <c r="F107" s="189" t="s">
        <v>1276</v>
      </c>
      <c r="G107" s="188" t="s">
        <v>1030</v>
      </c>
      <c r="H107" s="188" t="s">
        <v>925</v>
      </c>
      <c r="I107" s="188" t="s">
        <v>786</v>
      </c>
    </row>
    <row r="108" spans="1:9" x14ac:dyDescent="0.25">
      <c r="A108" s="188">
        <v>313</v>
      </c>
      <c r="B108" s="189" t="s">
        <v>923</v>
      </c>
      <c r="C108" s="189" t="s">
        <v>1276</v>
      </c>
      <c r="D108" s="188" t="s">
        <v>924</v>
      </c>
      <c r="E108" s="188" t="s">
        <v>786</v>
      </c>
      <c r="F108" s="189" t="s">
        <v>1276</v>
      </c>
      <c r="G108" s="188" t="s">
        <v>1031</v>
      </c>
      <c r="H108" s="188" t="s">
        <v>925</v>
      </c>
      <c r="I108" s="188" t="s">
        <v>786</v>
      </c>
    </row>
    <row r="109" spans="1:9" x14ac:dyDescent="0.25">
      <c r="A109" s="188">
        <v>314</v>
      </c>
      <c r="B109" s="189" t="s">
        <v>923</v>
      </c>
      <c r="C109" s="189" t="s">
        <v>1276</v>
      </c>
      <c r="D109" s="188" t="s">
        <v>924</v>
      </c>
      <c r="E109" s="188" t="s">
        <v>786</v>
      </c>
      <c r="F109" s="189" t="s">
        <v>1276</v>
      </c>
      <c r="G109" s="188" t="s">
        <v>1032</v>
      </c>
      <c r="H109" s="188" t="s">
        <v>925</v>
      </c>
      <c r="I109" s="188" t="s">
        <v>786</v>
      </c>
    </row>
    <row r="110" spans="1:9" x14ac:dyDescent="0.25">
      <c r="A110" s="188">
        <v>315</v>
      </c>
      <c r="B110" s="189" t="s">
        <v>923</v>
      </c>
      <c r="C110" s="189" t="s">
        <v>1276</v>
      </c>
      <c r="D110" s="188" t="s">
        <v>924</v>
      </c>
      <c r="E110" s="188" t="s">
        <v>786</v>
      </c>
      <c r="F110" s="189" t="s">
        <v>1276</v>
      </c>
      <c r="G110" s="188" t="s">
        <v>1033</v>
      </c>
      <c r="H110" s="188" t="s">
        <v>925</v>
      </c>
      <c r="I110" s="188" t="s">
        <v>786</v>
      </c>
    </row>
    <row r="111" spans="1:9" x14ac:dyDescent="0.25">
      <c r="A111" s="188">
        <v>320</v>
      </c>
      <c r="B111" s="189" t="s">
        <v>923</v>
      </c>
      <c r="C111" s="189" t="s">
        <v>1276</v>
      </c>
      <c r="D111" s="188" t="s">
        <v>924</v>
      </c>
      <c r="E111" s="188" t="s">
        <v>786</v>
      </c>
      <c r="F111" s="189" t="s">
        <v>1276</v>
      </c>
      <c r="G111" s="188" t="s">
        <v>1034</v>
      </c>
      <c r="H111" s="188" t="s">
        <v>925</v>
      </c>
      <c r="I111" s="188" t="s">
        <v>786</v>
      </c>
    </row>
    <row r="112" spans="1:9" x14ac:dyDescent="0.25">
      <c r="A112" s="188">
        <v>321</v>
      </c>
      <c r="B112" s="189" t="s">
        <v>923</v>
      </c>
      <c r="C112" s="189" t="s">
        <v>1276</v>
      </c>
      <c r="D112" s="188" t="s">
        <v>924</v>
      </c>
      <c r="E112" s="188" t="s">
        <v>786</v>
      </c>
      <c r="F112" s="189" t="s">
        <v>1276</v>
      </c>
      <c r="G112" s="188" t="s">
        <v>1035</v>
      </c>
      <c r="H112" s="188" t="s">
        <v>925</v>
      </c>
      <c r="I112" s="188" t="s">
        <v>786</v>
      </c>
    </row>
    <row r="113" spans="1:9" x14ac:dyDescent="0.25">
      <c r="A113" s="188">
        <v>322</v>
      </c>
      <c r="B113" s="188" t="s">
        <v>928</v>
      </c>
      <c r="C113" s="189" t="s">
        <v>1276</v>
      </c>
      <c r="D113" s="188" t="s">
        <v>924</v>
      </c>
      <c r="E113" s="188" t="s">
        <v>883</v>
      </c>
      <c r="F113" s="189" t="s">
        <v>1276</v>
      </c>
      <c r="G113" s="188" t="s">
        <v>1036</v>
      </c>
      <c r="H113" s="188" t="s">
        <v>925</v>
      </c>
      <c r="I113" s="188" t="s">
        <v>786</v>
      </c>
    </row>
    <row r="114" spans="1:9" x14ac:dyDescent="0.25">
      <c r="A114" s="188">
        <v>323</v>
      </c>
      <c r="B114" s="189" t="s">
        <v>923</v>
      </c>
      <c r="C114" s="189" t="s">
        <v>1276</v>
      </c>
      <c r="D114" s="188" t="s">
        <v>924</v>
      </c>
      <c r="E114" s="188" t="s">
        <v>786</v>
      </c>
      <c r="F114" s="189" t="s">
        <v>1276</v>
      </c>
      <c r="G114" s="188" t="s">
        <v>1037</v>
      </c>
      <c r="H114" s="188" t="s">
        <v>925</v>
      </c>
      <c r="I114" s="188" t="s">
        <v>786</v>
      </c>
    </row>
    <row r="115" spans="1:9" x14ac:dyDescent="0.25">
      <c r="A115" s="188">
        <v>325</v>
      </c>
      <c r="B115" s="188" t="s">
        <v>928</v>
      </c>
      <c r="C115" s="189" t="s">
        <v>1276</v>
      </c>
      <c r="D115" s="188" t="s">
        <v>924</v>
      </c>
      <c r="E115" s="188" t="s">
        <v>883</v>
      </c>
      <c r="F115" s="189" t="s">
        <v>1276</v>
      </c>
      <c r="G115" s="188" t="s">
        <v>1038</v>
      </c>
      <c r="H115" s="188" t="s">
        <v>925</v>
      </c>
      <c r="I115" s="188" t="s">
        <v>883</v>
      </c>
    </row>
    <row r="116" spans="1:9" x14ac:dyDescent="0.25">
      <c r="A116" s="188">
        <v>326</v>
      </c>
      <c r="B116" s="189" t="s">
        <v>923</v>
      </c>
      <c r="C116" s="189" t="s">
        <v>1276</v>
      </c>
      <c r="D116" s="188" t="s">
        <v>924</v>
      </c>
      <c r="E116" s="188" t="s">
        <v>786</v>
      </c>
      <c r="F116" s="189" t="s">
        <v>1276</v>
      </c>
      <c r="G116" s="188" t="s">
        <v>1039</v>
      </c>
      <c r="H116" s="188" t="s">
        <v>925</v>
      </c>
      <c r="I116" s="188" t="s">
        <v>786</v>
      </c>
    </row>
    <row r="117" spans="1:9" x14ac:dyDescent="0.25">
      <c r="A117" s="188">
        <v>327</v>
      </c>
      <c r="B117" s="188" t="s">
        <v>928</v>
      </c>
      <c r="C117" s="189" t="s">
        <v>1276</v>
      </c>
      <c r="D117" s="188" t="s">
        <v>924</v>
      </c>
      <c r="E117" s="188" t="s">
        <v>883</v>
      </c>
      <c r="F117" s="189" t="s">
        <v>1276</v>
      </c>
      <c r="G117" s="188" t="s">
        <v>1040</v>
      </c>
      <c r="H117" s="188" t="s">
        <v>925</v>
      </c>
      <c r="I117" s="188" t="s">
        <v>786</v>
      </c>
    </row>
    <row r="118" spans="1:9" x14ac:dyDescent="0.25">
      <c r="A118" s="188">
        <v>329</v>
      </c>
      <c r="B118" s="189" t="s">
        <v>923</v>
      </c>
      <c r="C118" s="189" t="s">
        <v>1276</v>
      </c>
      <c r="D118" s="188" t="s">
        <v>924</v>
      </c>
      <c r="E118" s="188" t="s">
        <v>786</v>
      </c>
      <c r="F118" s="189" t="s">
        <v>1276</v>
      </c>
      <c r="G118" s="188" t="s">
        <v>1041</v>
      </c>
      <c r="H118" s="188" t="s">
        <v>925</v>
      </c>
      <c r="I118" s="188" t="s">
        <v>786</v>
      </c>
    </row>
    <row r="119" spans="1:9" x14ac:dyDescent="0.25">
      <c r="A119" s="188">
        <v>330</v>
      </c>
      <c r="B119" s="188" t="s">
        <v>928</v>
      </c>
      <c r="C119" s="189" t="s">
        <v>1276</v>
      </c>
      <c r="D119" s="188" t="s">
        <v>924</v>
      </c>
      <c r="E119" s="188" t="s">
        <v>883</v>
      </c>
      <c r="F119" s="189" t="s">
        <v>1276</v>
      </c>
      <c r="G119" s="188" t="s">
        <v>1042</v>
      </c>
      <c r="H119" s="188" t="s">
        <v>925</v>
      </c>
      <c r="I119" s="188" t="s">
        <v>883</v>
      </c>
    </row>
    <row r="120" spans="1:9" x14ac:dyDescent="0.25">
      <c r="A120" s="188">
        <v>331</v>
      </c>
      <c r="B120" s="188" t="s">
        <v>928</v>
      </c>
      <c r="C120" s="189" t="s">
        <v>1276</v>
      </c>
      <c r="D120" s="188" t="s">
        <v>924</v>
      </c>
      <c r="E120" s="188" t="s">
        <v>883</v>
      </c>
      <c r="F120" s="189" t="s">
        <v>1276</v>
      </c>
      <c r="G120" s="188" t="s">
        <v>1043</v>
      </c>
      <c r="H120" s="188" t="s">
        <v>925</v>
      </c>
      <c r="I120" s="188" t="s">
        <v>786</v>
      </c>
    </row>
    <row r="121" spans="1:9" x14ac:dyDescent="0.25">
      <c r="A121" s="188">
        <v>332</v>
      </c>
      <c r="B121" s="189" t="s">
        <v>923</v>
      </c>
      <c r="C121" s="189" t="s">
        <v>1276</v>
      </c>
      <c r="D121" s="188" t="s">
        <v>924</v>
      </c>
      <c r="E121" s="188" t="s">
        <v>786</v>
      </c>
      <c r="F121" s="189" t="s">
        <v>1276</v>
      </c>
      <c r="G121" s="188" t="s">
        <v>1044</v>
      </c>
      <c r="H121" s="188" t="s">
        <v>925</v>
      </c>
      <c r="I121" s="188" t="s">
        <v>786</v>
      </c>
    </row>
    <row r="122" spans="1:9" x14ac:dyDescent="0.25">
      <c r="A122" s="188">
        <v>333</v>
      </c>
      <c r="B122" s="189" t="s">
        <v>923</v>
      </c>
      <c r="C122" s="189" t="s">
        <v>1276</v>
      </c>
      <c r="D122" s="188" t="s">
        <v>924</v>
      </c>
      <c r="E122" s="188" t="s">
        <v>786</v>
      </c>
      <c r="F122" s="189" t="s">
        <v>1276</v>
      </c>
      <c r="G122" s="188" t="s">
        <v>1045</v>
      </c>
      <c r="H122" s="188" t="s">
        <v>925</v>
      </c>
      <c r="I122" s="188" t="s">
        <v>786</v>
      </c>
    </row>
    <row r="123" spans="1:9" x14ac:dyDescent="0.25">
      <c r="A123" s="188">
        <v>334</v>
      </c>
      <c r="B123" s="188" t="s">
        <v>928</v>
      </c>
      <c r="C123" s="189" t="s">
        <v>1276</v>
      </c>
      <c r="D123" s="188" t="s">
        <v>924</v>
      </c>
      <c r="E123" s="188" t="s">
        <v>883</v>
      </c>
      <c r="F123" s="189" t="s">
        <v>1276</v>
      </c>
      <c r="G123" s="188" t="s">
        <v>1046</v>
      </c>
      <c r="H123" s="188" t="s">
        <v>925</v>
      </c>
      <c r="I123" s="188" t="s">
        <v>883</v>
      </c>
    </row>
    <row r="124" spans="1:9" x14ac:dyDescent="0.25">
      <c r="A124" s="188">
        <v>335</v>
      </c>
      <c r="B124" s="189" t="s">
        <v>923</v>
      </c>
      <c r="C124" s="189" t="s">
        <v>1276</v>
      </c>
      <c r="D124" s="188" t="s">
        <v>924</v>
      </c>
      <c r="E124" s="188" t="s">
        <v>786</v>
      </c>
      <c r="F124" s="189" t="s">
        <v>1276</v>
      </c>
      <c r="G124" s="188" t="s">
        <v>1047</v>
      </c>
      <c r="H124" s="188" t="s">
        <v>925</v>
      </c>
      <c r="I124" s="188" t="s">
        <v>786</v>
      </c>
    </row>
    <row r="125" spans="1:9" x14ac:dyDescent="0.25">
      <c r="A125" s="188">
        <v>336</v>
      </c>
      <c r="B125" s="189" t="s">
        <v>923</v>
      </c>
      <c r="C125" s="189" t="s">
        <v>1276</v>
      </c>
      <c r="D125" s="188" t="s">
        <v>924</v>
      </c>
      <c r="E125" s="188" t="s">
        <v>786</v>
      </c>
      <c r="F125" s="189" t="s">
        <v>1276</v>
      </c>
      <c r="G125" s="188" t="s">
        <v>1048</v>
      </c>
      <c r="H125" s="188" t="s">
        <v>925</v>
      </c>
      <c r="I125" s="188" t="s">
        <v>786</v>
      </c>
    </row>
    <row r="126" spans="1:9" x14ac:dyDescent="0.25">
      <c r="A126" s="188">
        <v>337</v>
      </c>
      <c r="B126" s="189" t="s">
        <v>923</v>
      </c>
      <c r="C126" s="189" t="s">
        <v>1276</v>
      </c>
      <c r="D126" s="188" t="s">
        <v>924</v>
      </c>
      <c r="E126" s="188" t="s">
        <v>786</v>
      </c>
      <c r="F126" s="189" t="s">
        <v>1276</v>
      </c>
      <c r="G126" s="188" t="s">
        <v>1049</v>
      </c>
      <c r="H126" s="188" t="s">
        <v>925</v>
      </c>
      <c r="I126" s="188" t="s">
        <v>786</v>
      </c>
    </row>
    <row r="127" spans="1:9" x14ac:dyDescent="0.25">
      <c r="A127" s="188">
        <v>338</v>
      </c>
      <c r="B127" s="188" t="s">
        <v>928</v>
      </c>
      <c r="C127" s="189" t="s">
        <v>1276</v>
      </c>
      <c r="D127" s="188" t="s">
        <v>924</v>
      </c>
      <c r="E127" s="188" t="s">
        <v>786</v>
      </c>
      <c r="F127" s="189" t="s">
        <v>1276</v>
      </c>
      <c r="G127" s="188" t="s">
        <v>1050</v>
      </c>
      <c r="H127" s="188" t="s">
        <v>925</v>
      </c>
      <c r="I127" s="188" t="s">
        <v>883</v>
      </c>
    </row>
    <row r="128" spans="1:9" x14ac:dyDescent="0.25">
      <c r="A128" s="188">
        <v>339</v>
      </c>
      <c r="B128" s="189" t="s">
        <v>923</v>
      </c>
      <c r="C128" s="189" t="s">
        <v>1276</v>
      </c>
      <c r="D128" s="188" t="s">
        <v>924</v>
      </c>
      <c r="E128" s="188" t="s">
        <v>786</v>
      </c>
      <c r="F128" s="189" t="s">
        <v>1276</v>
      </c>
      <c r="G128" s="188" t="s">
        <v>1051</v>
      </c>
      <c r="H128" s="188" t="s">
        <v>925</v>
      </c>
      <c r="I128" s="188" t="s">
        <v>786</v>
      </c>
    </row>
    <row r="129" spans="1:9" x14ac:dyDescent="0.25">
      <c r="A129" s="188">
        <v>340</v>
      </c>
      <c r="B129" s="188" t="s">
        <v>928</v>
      </c>
      <c r="C129" s="189" t="s">
        <v>1276</v>
      </c>
      <c r="D129" s="188" t="s">
        <v>924</v>
      </c>
      <c r="E129" s="188" t="s">
        <v>883</v>
      </c>
      <c r="F129" s="189" t="s">
        <v>1276</v>
      </c>
      <c r="G129" s="188" t="s">
        <v>1052</v>
      </c>
      <c r="H129" s="188" t="s">
        <v>925</v>
      </c>
      <c r="I129" s="188" t="s">
        <v>883</v>
      </c>
    </row>
    <row r="130" spans="1:9" x14ac:dyDescent="0.25">
      <c r="A130" s="188">
        <v>341</v>
      </c>
      <c r="B130" s="188" t="s">
        <v>928</v>
      </c>
      <c r="C130" s="189" t="s">
        <v>1276</v>
      </c>
      <c r="D130" s="188" t="s">
        <v>924</v>
      </c>
      <c r="E130" s="188" t="s">
        <v>883</v>
      </c>
      <c r="F130" s="189" t="s">
        <v>1276</v>
      </c>
      <c r="G130" s="188" t="s">
        <v>1053</v>
      </c>
      <c r="H130" s="188" t="s">
        <v>925</v>
      </c>
      <c r="I130" s="188" t="s">
        <v>883</v>
      </c>
    </row>
    <row r="131" spans="1:9" x14ac:dyDescent="0.25">
      <c r="A131" s="188">
        <v>342</v>
      </c>
      <c r="B131" s="188" t="s">
        <v>928</v>
      </c>
      <c r="C131" s="189" t="s">
        <v>1276</v>
      </c>
      <c r="D131" s="188" t="s">
        <v>924</v>
      </c>
      <c r="E131" s="188" t="s">
        <v>883</v>
      </c>
      <c r="F131" s="189" t="s">
        <v>1276</v>
      </c>
      <c r="G131" s="188" t="s">
        <v>1054</v>
      </c>
      <c r="H131" s="188" t="s">
        <v>925</v>
      </c>
      <c r="I131" s="188" t="s">
        <v>883</v>
      </c>
    </row>
    <row r="132" spans="1:9" x14ac:dyDescent="0.25">
      <c r="A132" s="188">
        <v>343</v>
      </c>
      <c r="B132" s="188" t="s">
        <v>928</v>
      </c>
      <c r="C132" s="189" t="s">
        <v>1276</v>
      </c>
      <c r="D132" s="188" t="s">
        <v>924</v>
      </c>
      <c r="E132" s="188" t="s">
        <v>883</v>
      </c>
      <c r="F132" s="189" t="s">
        <v>1276</v>
      </c>
      <c r="G132" s="188" t="s">
        <v>1055</v>
      </c>
      <c r="H132" s="188" t="s">
        <v>925</v>
      </c>
      <c r="I132" s="188" t="s">
        <v>883</v>
      </c>
    </row>
    <row r="133" spans="1:9" x14ac:dyDescent="0.25">
      <c r="A133" s="188">
        <v>344</v>
      </c>
      <c r="B133" s="188" t="s">
        <v>928</v>
      </c>
      <c r="C133" s="189" t="s">
        <v>1276</v>
      </c>
      <c r="D133" s="188" t="s">
        <v>924</v>
      </c>
      <c r="E133" s="188" t="s">
        <v>883</v>
      </c>
      <c r="F133" s="189" t="s">
        <v>1276</v>
      </c>
      <c r="G133" s="188" t="s">
        <v>1056</v>
      </c>
      <c r="H133" s="188" t="s">
        <v>925</v>
      </c>
      <c r="I133" s="188" t="s">
        <v>883</v>
      </c>
    </row>
    <row r="134" spans="1:9" x14ac:dyDescent="0.25">
      <c r="A134" s="188">
        <v>345</v>
      </c>
      <c r="B134" s="189" t="s">
        <v>923</v>
      </c>
      <c r="C134" s="189" t="s">
        <v>1276</v>
      </c>
      <c r="D134" s="188" t="s">
        <v>924</v>
      </c>
      <c r="E134" s="188" t="s">
        <v>786</v>
      </c>
      <c r="F134" s="189" t="s">
        <v>1276</v>
      </c>
      <c r="G134" s="188" t="s">
        <v>1057</v>
      </c>
      <c r="H134" s="188" t="s">
        <v>925</v>
      </c>
      <c r="I134" s="188" t="s">
        <v>786</v>
      </c>
    </row>
    <row r="135" spans="1:9" x14ac:dyDescent="0.25">
      <c r="A135" s="188">
        <v>346</v>
      </c>
      <c r="B135" s="188" t="s">
        <v>928</v>
      </c>
      <c r="C135" s="189" t="s">
        <v>1276</v>
      </c>
      <c r="D135" s="188" t="s">
        <v>924</v>
      </c>
      <c r="E135" s="188" t="s">
        <v>883</v>
      </c>
      <c r="F135" s="189" t="s">
        <v>1276</v>
      </c>
      <c r="G135" s="188" t="s">
        <v>1058</v>
      </c>
      <c r="H135" s="188" t="s">
        <v>925</v>
      </c>
      <c r="I135" s="188" t="s">
        <v>883</v>
      </c>
    </row>
    <row r="136" spans="1:9" x14ac:dyDescent="0.25">
      <c r="A136" s="188">
        <v>348</v>
      </c>
      <c r="B136" s="188" t="s">
        <v>928</v>
      </c>
      <c r="C136" s="189" t="s">
        <v>1276</v>
      </c>
      <c r="D136" s="188" t="s">
        <v>924</v>
      </c>
      <c r="E136" s="188" t="s">
        <v>883</v>
      </c>
      <c r="F136" s="189" t="s">
        <v>1276</v>
      </c>
      <c r="G136" s="188" t="s">
        <v>1059</v>
      </c>
      <c r="H136" s="188" t="s">
        <v>925</v>
      </c>
      <c r="I136" s="188" t="s">
        <v>883</v>
      </c>
    </row>
    <row r="137" spans="1:9" x14ac:dyDescent="0.25">
      <c r="A137" s="188">
        <v>349</v>
      </c>
      <c r="B137" s="188" t="s">
        <v>928</v>
      </c>
      <c r="C137" s="189" t="s">
        <v>1276</v>
      </c>
      <c r="D137" s="188" t="s">
        <v>924</v>
      </c>
      <c r="E137" s="188" t="s">
        <v>883</v>
      </c>
      <c r="F137" s="189" t="s">
        <v>1276</v>
      </c>
      <c r="G137" s="188" t="s">
        <v>1060</v>
      </c>
      <c r="H137" s="188" t="s">
        <v>925</v>
      </c>
      <c r="I137" s="188" t="s">
        <v>786</v>
      </c>
    </row>
    <row r="138" spans="1:9" x14ac:dyDescent="0.25">
      <c r="A138" s="188">
        <v>350</v>
      </c>
      <c r="B138" s="188" t="s">
        <v>928</v>
      </c>
      <c r="C138" s="189" t="s">
        <v>1276</v>
      </c>
      <c r="D138" s="188" t="s">
        <v>924</v>
      </c>
      <c r="E138" s="188" t="s">
        <v>883</v>
      </c>
      <c r="F138" s="189" t="s">
        <v>1276</v>
      </c>
      <c r="G138" s="188" t="s">
        <v>1061</v>
      </c>
      <c r="H138" s="188" t="s">
        <v>925</v>
      </c>
      <c r="I138" s="188" t="s">
        <v>786</v>
      </c>
    </row>
    <row r="139" spans="1:9" x14ac:dyDescent="0.25">
      <c r="A139" s="188">
        <v>351</v>
      </c>
      <c r="B139" s="188" t="s">
        <v>928</v>
      </c>
      <c r="C139" s="189" t="s">
        <v>1276</v>
      </c>
      <c r="D139" s="188" t="s">
        <v>924</v>
      </c>
      <c r="E139" s="188" t="s">
        <v>883</v>
      </c>
      <c r="F139" s="189" t="s">
        <v>1276</v>
      </c>
      <c r="G139" s="188" t="s">
        <v>1062</v>
      </c>
      <c r="H139" s="188" t="s">
        <v>925</v>
      </c>
      <c r="I139" s="188" t="s">
        <v>786</v>
      </c>
    </row>
    <row r="140" spans="1:9" x14ac:dyDescent="0.25">
      <c r="A140" s="188">
        <v>352</v>
      </c>
      <c r="B140" s="188" t="s">
        <v>928</v>
      </c>
      <c r="C140" s="189" t="s">
        <v>1276</v>
      </c>
      <c r="D140" s="188" t="s">
        <v>924</v>
      </c>
      <c r="E140" s="188" t="s">
        <v>883</v>
      </c>
      <c r="F140" s="189" t="s">
        <v>1276</v>
      </c>
      <c r="G140" s="188" t="s">
        <v>1063</v>
      </c>
      <c r="H140" s="188" t="s">
        <v>925</v>
      </c>
      <c r="I140" s="188" t="s">
        <v>786</v>
      </c>
    </row>
    <row r="141" spans="1:9" x14ac:dyDescent="0.25">
      <c r="A141" s="188">
        <v>353</v>
      </c>
      <c r="B141" s="189" t="s">
        <v>923</v>
      </c>
      <c r="C141" s="189" t="s">
        <v>1276</v>
      </c>
      <c r="D141" s="188" t="s">
        <v>924</v>
      </c>
      <c r="E141" s="188" t="s">
        <v>786</v>
      </c>
      <c r="F141" s="189" t="s">
        <v>1276</v>
      </c>
      <c r="G141" s="188" t="s">
        <v>1064</v>
      </c>
      <c r="H141" s="188" t="s">
        <v>925</v>
      </c>
      <c r="I141" s="188" t="s">
        <v>786</v>
      </c>
    </row>
    <row r="142" spans="1:9" x14ac:dyDescent="0.25">
      <c r="A142" s="188">
        <v>355</v>
      </c>
      <c r="B142" s="188" t="s">
        <v>928</v>
      </c>
      <c r="C142" s="189" t="s">
        <v>1276</v>
      </c>
      <c r="D142" s="188" t="s">
        <v>924</v>
      </c>
      <c r="E142" s="188" t="s">
        <v>883</v>
      </c>
      <c r="F142" s="189" t="s">
        <v>1276</v>
      </c>
      <c r="G142" s="188" t="s">
        <v>1065</v>
      </c>
      <c r="H142" s="188" t="s">
        <v>925</v>
      </c>
      <c r="I142" s="188" t="s">
        <v>883</v>
      </c>
    </row>
    <row r="143" spans="1:9" x14ac:dyDescent="0.25">
      <c r="A143" s="188">
        <v>356</v>
      </c>
      <c r="B143" s="189" t="s">
        <v>923</v>
      </c>
      <c r="C143" s="189" t="s">
        <v>1276</v>
      </c>
      <c r="D143" s="188" t="s">
        <v>924</v>
      </c>
      <c r="E143" s="188" t="s">
        <v>786</v>
      </c>
      <c r="F143" s="189" t="s">
        <v>1276</v>
      </c>
      <c r="G143" s="188" t="s">
        <v>1066</v>
      </c>
      <c r="H143" s="188" t="s">
        <v>925</v>
      </c>
      <c r="I143" s="188" t="s">
        <v>786</v>
      </c>
    </row>
    <row r="144" spans="1:9" x14ac:dyDescent="0.25">
      <c r="A144" s="188">
        <v>357</v>
      </c>
      <c r="B144" s="188" t="s">
        <v>928</v>
      </c>
      <c r="C144" s="189" t="s">
        <v>1276</v>
      </c>
      <c r="D144" s="188" t="s">
        <v>924</v>
      </c>
      <c r="E144" s="188" t="s">
        <v>883</v>
      </c>
      <c r="F144" s="189" t="s">
        <v>1276</v>
      </c>
      <c r="G144" s="188" t="s">
        <v>1067</v>
      </c>
      <c r="H144" s="188" t="s">
        <v>925</v>
      </c>
      <c r="I144" s="188" t="s">
        <v>883</v>
      </c>
    </row>
    <row r="145" spans="1:9" x14ac:dyDescent="0.25">
      <c r="A145" s="188">
        <v>358</v>
      </c>
      <c r="B145" s="188" t="s">
        <v>928</v>
      </c>
      <c r="C145" s="189" t="s">
        <v>1276</v>
      </c>
      <c r="D145" s="188" t="s">
        <v>924</v>
      </c>
      <c r="E145" s="188" t="s">
        <v>883</v>
      </c>
      <c r="F145" s="189" t="s">
        <v>1276</v>
      </c>
      <c r="G145" s="188" t="s">
        <v>1068</v>
      </c>
      <c r="H145" s="188" t="s">
        <v>925</v>
      </c>
      <c r="I145" s="188" t="s">
        <v>883</v>
      </c>
    </row>
    <row r="146" spans="1:9" x14ac:dyDescent="0.25">
      <c r="A146" s="188">
        <v>359</v>
      </c>
      <c r="B146" s="188" t="s">
        <v>928</v>
      </c>
      <c r="C146" s="189" t="s">
        <v>1276</v>
      </c>
      <c r="D146" s="188" t="s">
        <v>924</v>
      </c>
      <c r="E146" s="188" t="s">
        <v>883</v>
      </c>
      <c r="F146" s="189" t="s">
        <v>1276</v>
      </c>
      <c r="G146" s="188" t="s">
        <v>1069</v>
      </c>
      <c r="H146" s="188" t="s">
        <v>925</v>
      </c>
      <c r="I146" s="188" t="s">
        <v>883</v>
      </c>
    </row>
    <row r="147" spans="1:9" x14ac:dyDescent="0.25">
      <c r="A147" s="188">
        <v>360</v>
      </c>
      <c r="B147" s="188" t="s">
        <v>928</v>
      </c>
      <c r="C147" s="189" t="s">
        <v>1276</v>
      </c>
      <c r="D147" s="188" t="s">
        <v>924</v>
      </c>
      <c r="E147" s="188" t="s">
        <v>883</v>
      </c>
      <c r="F147" s="189" t="s">
        <v>1276</v>
      </c>
      <c r="G147" s="188" t="s">
        <v>1070</v>
      </c>
      <c r="H147" s="188" t="s">
        <v>925</v>
      </c>
      <c r="I147" s="188" t="s">
        <v>883</v>
      </c>
    </row>
    <row r="148" spans="1:9" x14ac:dyDescent="0.25">
      <c r="A148" s="188">
        <v>361</v>
      </c>
      <c r="B148" s="189" t="s">
        <v>923</v>
      </c>
      <c r="C148" s="189" t="s">
        <v>1276</v>
      </c>
      <c r="D148" s="188" t="s">
        <v>924</v>
      </c>
      <c r="E148" s="188" t="s">
        <v>786</v>
      </c>
      <c r="F148" s="189" t="s">
        <v>1276</v>
      </c>
      <c r="G148" s="188" t="s">
        <v>1071</v>
      </c>
      <c r="H148" s="188" t="s">
        <v>925</v>
      </c>
      <c r="I148" s="188" t="s">
        <v>786</v>
      </c>
    </row>
    <row r="149" spans="1:9" x14ac:dyDescent="0.25">
      <c r="A149" s="188">
        <v>362</v>
      </c>
      <c r="B149" s="188" t="s">
        <v>928</v>
      </c>
      <c r="C149" s="189" t="s">
        <v>1276</v>
      </c>
      <c r="D149" s="188" t="s">
        <v>924</v>
      </c>
      <c r="E149" s="188" t="s">
        <v>883</v>
      </c>
      <c r="F149" s="189" t="s">
        <v>1276</v>
      </c>
      <c r="G149" s="188" t="s">
        <v>1072</v>
      </c>
      <c r="H149" s="188" t="s">
        <v>925</v>
      </c>
      <c r="I149" s="188" t="s">
        <v>883</v>
      </c>
    </row>
    <row r="150" spans="1:9" x14ac:dyDescent="0.25">
      <c r="A150" s="188">
        <v>363</v>
      </c>
      <c r="B150" s="189" t="s">
        <v>923</v>
      </c>
      <c r="C150" s="189" t="s">
        <v>1276</v>
      </c>
      <c r="D150" s="188" t="s">
        <v>924</v>
      </c>
      <c r="E150" s="188" t="s">
        <v>786</v>
      </c>
      <c r="F150" s="189" t="s">
        <v>1276</v>
      </c>
      <c r="G150" s="188" t="s">
        <v>1073</v>
      </c>
      <c r="H150" s="188" t="s">
        <v>925</v>
      </c>
      <c r="I150" s="188" t="s">
        <v>786</v>
      </c>
    </row>
    <row r="151" spans="1:9" x14ac:dyDescent="0.25">
      <c r="A151" s="188">
        <v>364</v>
      </c>
      <c r="B151" s="189" t="s">
        <v>923</v>
      </c>
      <c r="C151" s="189" t="s">
        <v>1276</v>
      </c>
      <c r="D151" s="188" t="s">
        <v>924</v>
      </c>
      <c r="E151" s="188" t="s">
        <v>786</v>
      </c>
      <c r="F151" s="189" t="s">
        <v>1276</v>
      </c>
      <c r="G151" s="188" t="s">
        <v>1074</v>
      </c>
      <c r="H151" s="188" t="s">
        <v>925</v>
      </c>
      <c r="I151" s="188" t="s">
        <v>786</v>
      </c>
    </row>
    <row r="152" spans="1:9" x14ac:dyDescent="0.25">
      <c r="A152" s="188">
        <v>365</v>
      </c>
      <c r="B152" s="188" t="s">
        <v>928</v>
      </c>
      <c r="C152" s="189" t="s">
        <v>1276</v>
      </c>
      <c r="D152" s="188" t="s">
        <v>924</v>
      </c>
      <c r="E152" s="188" t="s">
        <v>883</v>
      </c>
      <c r="F152" s="189" t="s">
        <v>1276</v>
      </c>
      <c r="G152" s="188" t="s">
        <v>1075</v>
      </c>
      <c r="H152" s="188" t="s">
        <v>925</v>
      </c>
      <c r="I152" s="188" t="s">
        <v>883</v>
      </c>
    </row>
    <row r="153" spans="1:9" x14ac:dyDescent="0.25">
      <c r="A153" s="188">
        <v>366</v>
      </c>
      <c r="B153" s="188" t="s">
        <v>928</v>
      </c>
      <c r="C153" s="189" t="s">
        <v>1276</v>
      </c>
      <c r="D153" s="188" t="s">
        <v>924</v>
      </c>
      <c r="E153" s="188" t="s">
        <v>883</v>
      </c>
      <c r="F153" s="189" t="s">
        <v>1276</v>
      </c>
      <c r="G153" s="188" t="s">
        <v>1076</v>
      </c>
      <c r="H153" s="188" t="s">
        <v>925</v>
      </c>
      <c r="I153" s="188" t="s">
        <v>786</v>
      </c>
    </row>
    <row r="154" spans="1:9" x14ac:dyDescent="0.25">
      <c r="A154" s="188">
        <v>367</v>
      </c>
      <c r="B154" s="188" t="s">
        <v>928</v>
      </c>
      <c r="C154" s="189" t="s">
        <v>1276</v>
      </c>
      <c r="D154" s="188" t="s">
        <v>924</v>
      </c>
      <c r="E154" s="188" t="s">
        <v>883</v>
      </c>
      <c r="F154" s="189" t="s">
        <v>1276</v>
      </c>
      <c r="G154" s="188" t="s">
        <v>1077</v>
      </c>
      <c r="H154" s="188" t="s">
        <v>925</v>
      </c>
      <c r="I154" s="188" t="s">
        <v>883</v>
      </c>
    </row>
    <row r="155" spans="1:9" x14ac:dyDescent="0.25">
      <c r="A155" s="188">
        <v>368</v>
      </c>
      <c r="B155" s="188" t="s">
        <v>928</v>
      </c>
      <c r="C155" s="189" t="s">
        <v>1276</v>
      </c>
      <c r="D155" s="188" t="s">
        <v>924</v>
      </c>
      <c r="E155" s="188" t="s">
        <v>883</v>
      </c>
      <c r="F155" s="189" t="s">
        <v>1276</v>
      </c>
      <c r="G155" s="188" t="s">
        <v>1078</v>
      </c>
      <c r="H155" s="188" t="s">
        <v>925</v>
      </c>
      <c r="I155" s="188" t="s">
        <v>883</v>
      </c>
    </row>
    <row r="156" spans="1:9" x14ac:dyDescent="0.25">
      <c r="A156" s="188">
        <v>369</v>
      </c>
      <c r="B156" s="188" t="s">
        <v>928</v>
      </c>
      <c r="C156" s="189" t="s">
        <v>1276</v>
      </c>
      <c r="D156" s="188" t="s">
        <v>924</v>
      </c>
      <c r="E156" s="188" t="s">
        <v>786</v>
      </c>
      <c r="F156" s="189" t="s">
        <v>1276</v>
      </c>
      <c r="G156" s="188" t="s">
        <v>1079</v>
      </c>
      <c r="H156" s="188" t="s">
        <v>925</v>
      </c>
      <c r="I156" s="188" t="s">
        <v>883</v>
      </c>
    </row>
    <row r="157" spans="1:9" x14ac:dyDescent="0.25">
      <c r="A157" s="188">
        <v>372</v>
      </c>
      <c r="B157" s="188" t="s">
        <v>928</v>
      </c>
      <c r="C157" s="189" t="s">
        <v>1276</v>
      </c>
      <c r="D157" s="188" t="s">
        <v>924</v>
      </c>
      <c r="E157" s="188" t="s">
        <v>786</v>
      </c>
      <c r="F157" s="189" t="s">
        <v>1276</v>
      </c>
      <c r="G157" s="188" t="s">
        <v>1080</v>
      </c>
      <c r="H157" s="188" t="s">
        <v>925</v>
      </c>
      <c r="I157" s="188" t="s">
        <v>883</v>
      </c>
    </row>
    <row r="158" spans="1:9" x14ac:dyDescent="0.25">
      <c r="A158" s="188">
        <v>373</v>
      </c>
      <c r="B158" s="189" t="s">
        <v>923</v>
      </c>
      <c r="C158" s="189" t="s">
        <v>1276</v>
      </c>
      <c r="D158" s="188" t="s">
        <v>924</v>
      </c>
      <c r="E158" s="188" t="s">
        <v>786</v>
      </c>
      <c r="F158" s="189" t="s">
        <v>1276</v>
      </c>
      <c r="G158" s="188" t="s">
        <v>1081</v>
      </c>
      <c r="H158" s="188" t="s">
        <v>925</v>
      </c>
      <c r="I158" s="188" t="s">
        <v>786</v>
      </c>
    </row>
    <row r="159" spans="1:9" x14ac:dyDescent="0.25">
      <c r="A159" s="188">
        <v>375</v>
      </c>
      <c r="B159" s="188" t="s">
        <v>928</v>
      </c>
      <c r="C159" s="189" t="s">
        <v>1276</v>
      </c>
      <c r="D159" s="188" t="s">
        <v>924</v>
      </c>
      <c r="E159" s="188" t="s">
        <v>883</v>
      </c>
      <c r="F159" s="189" t="s">
        <v>1276</v>
      </c>
      <c r="G159" s="188" t="s">
        <v>1082</v>
      </c>
      <c r="H159" s="188" t="s">
        <v>925</v>
      </c>
      <c r="I159" s="188" t="s">
        <v>883</v>
      </c>
    </row>
    <row r="160" spans="1:9" x14ac:dyDescent="0.25">
      <c r="A160" s="188">
        <v>376</v>
      </c>
      <c r="B160" s="189" t="s">
        <v>923</v>
      </c>
      <c r="C160" s="189" t="s">
        <v>1276</v>
      </c>
      <c r="D160" s="188" t="s">
        <v>924</v>
      </c>
      <c r="E160" s="188" t="s">
        <v>786</v>
      </c>
      <c r="F160" s="189" t="s">
        <v>1276</v>
      </c>
      <c r="G160" s="188" t="s">
        <v>1083</v>
      </c>
      <c r="H160" s="188" t="s">
        <v>925</v>
      </c>
      <c r="I160" s="188" t="s">
        <v>786</v>
      </c>
    </row>
    <row r="161" spans="1:9" x14ac:dyDescent="0.25">
      <c r="A161" s="188">
        <v>377</v>
      </c>
      <c r="B161" s="188" t="s">
        <v>928</v>
      </c>
      <c r="C161" s="189" t="s">
        <v>1276</v>
      </c>
      <c r="D161" s="188" t="s">
        <v>924</v>
      </c>
      <c r="E161" s="188" t="s">
        <v>883</v>
      </c>
      <c r="F161" s="189" t="s">
        <v>1276</v>
      </c>
      <c r="G161" s="188" t="s">
        <v>1084</v>
      </c>
      <c r="H161" s="188" t="s">
        <v>925</v>
      </c>
      <c r="I161" s="188" t="s">
        <v>786</v>
      </c>
    </row>
    <row r="162" spans="1:9" x14ac:dyDescent="0.25">
      <c r="A162" s="188">
        <v>378</v>
      </c>
      <c r="B162" s="188" t="s">
        <v>928</v>
      </c>
      <c r="C162" s="189" t="s">
        <v>1276</v>
      </c>
      <c r="D162" s="188" t="s">
        <v>924</v>
      </c>
      <c r="E162" s="188" t="s">
        <v>883</v>
      </c>
      <c r="F162" s="189" t="s">
        <v>1276</v>
      </c>
      <c r="G162" s="188" t="s">
        <v>1085</v>
      </c>
      <c r="H162" s="188" t="s">
        <v>925</v>
      </c>
      <c r="I162" s="188" t="s">
        <v>883</v>
      </c>
    </row>
    <row r="163" spans="1:9" x14ac:dyDescent="0.25">
      <c r="A163" s="188">
        <v>379</v>
      </c>
      <c r="B163" s="188" t="s">
        <v>928</v>
      </c>
      <c r="C163" s="189" t="s">
        <v>1276</v>
      </c>
      <c r="D163" s="188" t="s">
        <v>924</v>
      </c>
      <c r="E163" s="188" t="s">
        <v>883</v>
      </c>
      <c r="F163" s="189" t="s">
        <v>1276</v>
      </c>
      <c r="G163" s="188" t="s">
        <v>1086</v>
      </c>
      <c r="H163" s="188" t="s">
        <v>925</v>
      </c>
      <c r="I163" s="188" t="s">
        <v>883</v>
      </c>
    </row>
    <row r="164" spans="1:9" x14ac:dyDescent="0.25">
      <c r="A164" s="188">
        <v>381</v>
      </c>
      <c r="B164" s="188" t="s">
        <v>928</v>
      </c>
      <c r="C164" s="189" t="s">
        <v>1276</v>
      </c>
      <c r="D164" s="188" t="s">
        <v>924</v>
      </c>
      <c r="E164" s="188" t="s">
        <v>883</v>
      </c>
      <c r="F164" s="189" t="s">
        <v>1276</v>
      </c>
      <c r="G164" s="188" t="s">
        <v>1087</v>
      </c>
      <c r="H164" s="188" t="s">
        <v>925</v>
      </c>
      <c r="I164" s="188" t="s">
        <v>883</v>
      </c>
    </row>
    <row r="165" spans="1:9" x14ac:dyDescent="0.25">
      <c r="A165" s="188">
        <v>382</v>
      </c>
      <c r="B165" s="189" t="s">
        <v>923</v>
      </c>
      <c r="C165" s="189" t="s">
        <v>1276</v>
      </c>
      <c r="D165" s="188" t="s">
        <v>924</v>
      </c>
      <c r="E165" s="188" t="s">
        <v>786</v>
      </c>
      <c r="F165" s="189" t="s">
        <v>1276</v>
      </c>
      <c r="G165" s="188" t="s">
        <v>1088</v>
      </c>
      <c r="H165" s="188" t="s">
        <v>925</v>
      </c>
      <c r="I165" s="188" t="s">
        <v>786</v>
      </c>
    </row>
    <row r="166" spans="1:9" x14ac:dyDescent="0.25">
      <c r="A166" s="188">
        <v>383</v>
      </c>
      <c r="B166" s="188" t="s">
        <v>928</v>
      </c>
      <c r="C166" s="189" t="s">
        <v>1276</v>
      </c>
      <c r="D166" s="188" t="s">
        <v>924</v>
      </c>
      <c r="E166" s="188" t="s">
        <v>883</v>
      </c>
      <c r="F166" s="189" t="s">
        <v>1276</v>
      </c>
      <c r="G166" s="188" t="s">
        <v>1089</v>
      </c>
      <c r="H166" s="188" t="s">
        <v>925</v>
      </c>
      <c r="I166" s="188" t="s">
        <v>883</v>
      </c>
    </row>
    <row r="167" spans="1:9" x14ac:dyDescent="0.25">
      <c r="A167" s="188">
        <v>384</v>
      </c>
      <c r="B167" s="188" t="s">
        <v>928</v>
      </c>
      <c r="C167" s="189" t="s">
        <v>1276</v>
      </c>
      <c r="D167" s="188" t="s">
        <v>924</v>
      </c>
      <c r="E167" s="188" t="s">
        <v>883</v>
      </c>
      <c r="F167" s="189" t="s">
        <v>1276</v>
      </c>
      <c r="G167" s="188" t="s">
        <v>1090</v>
      </c>
      <c r="H167" s="188" t="s">
        <v>925</v>
      </c>
      <c r="I167" s="188" t="s">
        <v>883</v>
      </c>
    </row>
    <row r="168" spans="1:9" x14ac:dyDescent="0.25">
      <c r="A168" s="188">
        <v>385</v>
      </c>
      <c r="B168" s="188" t="s">
        <v>928</v>
      </c>
      <c r="C168" s="189" t="s">
        <v>1276</v>
      </c>
      <c r="D168" s="188" t="s">
        <v>924</v>
      </c>
      <c r="E168" s="188" t="s">
        <v>883</v>
      </c>
      <c r="F168" s="189" t="s">
        <v>1276</v>
      </c>
      <c r="G168" s="188" t="s">
        <v>1091</v>
      </c>
      <c r="H168" s="188" t="s">
        <v>925</v>
      </c>
      <c r="I168" s="188" t="s">
        <v>883</v>
      </c>
    </row>
    <row r="169" spans="1:9" x14ac:dyDescent="0.25">
      <c r="A169" s="188">
        <v>386</v>
      </c>
      <c r="B169" s="189" t="s">
        <v>923</v>
      </c>
      <c r="C169" s="189" t="s">
        <v>1276</v>
      </c>
      <c r="D169" s="188" t="s">
        <v>924</v>
      </c>
      <c r="E169" s="188" t="s">
        <v>786</v>
      </c>
      <c r="F169" s="189" t="s">
        <v>1276</v>
      </c>
      <c r="G169" s="188" t="s">
        <v>1092</v>
      </c>
      <c r="H169" s="188" t="s">
        <v>925</v>
      </c>
      <c r="I169" s="188" t="s">
        <v>786</v>
      </c>
    </row>
    <row r="170" spans="1:9" x14ac:dyDescent="0.25">
      <c r="A170" s="188">
        <v>387</v>
      </c>
      <c r="B170" s="188" t="s">
        <v>928</v>
      </c>
      <c r="C170" s="189" t="s">
        <v>1276</v>
      </c>
      <c r="D170" s="188" t="s">
        <v>924</v>
      </c>
      <c r="E170" s="188" t="s">
        <v>883</v>
      </c>
      <c r="F170" s="189" t="s">
        <v>1276</v>
      </c>
      <c r="G170" s="188" t="s">
        <v>1093</v>
      </c>
      <c r="H170" s="188" t="s">
        <v>925</v>
      </c>
      <c r="I170" s="188" t="s">
        <v>883</v>
      </c>
    </row>
    <row r="171" spans="1:9" x14ac:dyDescent="0.25">
      <c r="A171" s="188">
        <v>388</v>
      </c>
      <c r="B171" s="188" t="s">
        <v>928</v>
      </c>
      <c r="C171" s="189" t="s">
        <v>1276</v>
      </c>
      <c r="D171" s="188" t="s">
        <v>924</v>
      </c>
      <c r="E171" s="188" t="s">
        <v>883</v>
      </c>
      <c r="F171" s="189" t="s">
        <v>1276</v>
      </c>
      <c r="G171" s="188" t="s">
        <v>1094</v>
      </c>
      <c r="H171" s="188" t="s">
        <v>925</v>
      </c>
      <c r="I171" s="188" t="s">
        <v>786</v>
      </c>
    </row>
    <row r="172" spans="1:9" x14ac:dyDescent="0.25">
      <c r="A172" s="188">
        <v>389</v>
      </c>
      <c r="B172" s="188" t="s">
        <v>928</v>
      </c>
      <c r="C172" s="189" t="s">
        <v>1276</v>
      </c>
      <c r="D172" s="188" t="s">
        <v>924</v>
      </c>
      <c r="E172" s="188" t="s">
        <v>883</v>
      </c>
      <c r="F172" s="189" t="s">
        <v>1276</v>
      </c>
      <c r="G172" s="188" t="s">
        <v>1095</v>
      </c>
      <c r="H172" s="188" t="s">
        <v>925</v>
      </c>
      <c r="I172" s="188" t="s">
        <v>883</v>
      </c>
    </row>
    <row r="173" spans="1:9" x14ac:dyDescent="0.25">
      <c r="A173" s="188">
        <v>392</v>
      </c>
      <c r="B173" s="188" t="s">
        <v>928</v>
      </c>
      <c r="C173" s="189" t="s">
        <v>1276</v>
      </c>
      <c r="D173" s="188" t="s">
        <v>924</v>
      </c>
      <c r="E173" s="188" t="s">
        <v>883</v>
      </c>
      <c r="F173" s="189" t="s">
        <v>1276</v>
      </c>
      <c r="G173" s="188" t="s">
        <v>1096</v>
      </c>
      <c r="H173" s="188" t="s">
        <v>925</v>
      </c>
      <c r="I173" s="188" t="s">
        <v>883</v>
      </c>
    </row>
    <row r="174" spans="1:9" x14ac:dyDescent="0.25">
      <c r="A174" s="188">
        <v>393</v>
      </c>
      <c r="B174" s="188" t="s">
        <v>928</v>
      </c>
      <c r="C174" s="189" t="s">
        <v>1276</v>
      </c>
      <c r="D174" s="188" t="s">
        <v>924</v>
      </c>
      <c r="E174" s="188" t="s">
        <v>883</v>
      </c>
      <c r="F174" s="189" t="s">
        <v>1276</v>
      </c>
      <c r="G174" s="188" t="s">
        <v>1097</v>
      </c>
      <c r="H174" s="188" t="s">
        <v>925</v>
      </c>
      <c r="I174" s="188" t="s">
        <v>883</v>
      </c>
    </row>
    <row r="175" spans="1:9" x14ac:dyDescent="0.25">
      <c r="A175" s="188">
        <v>394</v>
      </c>
      <c r="B175" s="188" t="s">
        <v>928</v>
      </c>
      <c r="C175" s="189" t="s">
        <v>1276</v>
      </c>
      <c r="D175" s="188" t="s">
        <v>924</v>
      </c>
      <c r="E175" s="188" t="s">
        <v>883</v>
      </c>
      <c r="F175" s="189" t="s">
        <v>1276</v>
      </c>
      <c r="G175" s="188" t="s">
        <v>1098</v>
      </c>
      <c r="H175" s="188" t="s">
        <v>925</v>
      </c>
      <c r="I175" s="188" t="s">
        <v>883</v>
      </c>
    </row>
    <row r="176" spans="1:9" x14ac:dyDescent="0.25">
      <c r="A176" s="188">
        <v>395</v>
      </c>
      <c r="B176" s="189" t="s">
        <v>923</v>
      </c>
      <c r="C176" s="189" t="s">
        <v>1276</v>
      </c>
      <c r="D176" s="188" t="s">
        <v>924</v>
      </c>
      <c r="E176" s="188" t="s">
        <v>786</v>
      </c>
      <c r="F176" s="189" t="s">
        <v>1276</v>
      </c>
      <c r="G176" s="188" t="s">
        <v>1099</v>
      </c>
      <c r="H176" s="188" t="s">
        <v>925</v>
      </c>
      <c r="I176" s="188" t="s">
        <v>786</v>
      </c>
    </row>
    <row r="177" spans="1:9" x14ac:dyDescent="0.25">
      <c r="A177" s="188">
        <v>396</v>
      </c>
      <c r="B177" s="188" t="s">
        <v>928</v>
      </c>
      <c r="C177" s="189" t="s">
        <v>1276</v>
      </c>
      <c r="D177" s="188" t="s">
        <v>924</v>
      </c>
      <c r="E177" s="188" t="s">
        <v>883</v>
      </c>
      <c r="F177" s="189" t="s">
        <v>1276</v>
      </c>
      <c r="G177" s="188" t="s">
        <v>1100</v>
      </c>
      <c r="H177" s="188" t="s">
        <v>925</v>
      </c>
      <c r="I177" s="188" t="s">
        <v>883</v>
      </c>
    </row>
    <row r="178" spans="1:9" x14ac:dyDescent="0.25">
      <c r="A178" s="188">
        <v>397</v>
      </c>
      <c r="B178" s="188" t="s">
        <v>928</v>
      </c>
      <c r="C178" s="189" t="s">
        <v>1276</v>
      </c>
      <c r="D178" s="188" t="s">
        <v>924</v>
      </c>
      <c r="E178" s="188" t="s">
        <v>883</v>
      </c>
      <c r="F178" s="189" t="s">
        <v>1276</v>
      </c>
      <c r="G178" s="188" t="s">
        <v>1101</v>
      </c>
      <c r="H178" s="188" t="s">
        <v>925</v>
      </c>
      <c r="I178" s="188" t="s">
        <v>883</v>
      </c>
    </row>
    <row r="179" spans="1:9" x14ac:dyDescent="0.25">
      <c r="A179" s="188">
        <v>398</v>
      </c>
      <c r="B179" s="188" t="s">
        <v>928</v>
      </c>
      <c r="C179" s="189" t="s">
        <v>1276</v>
      </c>
      <c r="D179" s="188" t="s">
        <v>924</v>
      </c>
      <c r="E179" s="188" t="s">
        <v>883</v>
      </c>
      <c r="F179" s="189" t="s">
        <v>1276</v>
      </c>
      <c r="G179" s="188" t="s">
        <v>1102</v>
      </c>
      <c r="H179" s="188" t="s">
        <v>925</v>
      </c>
      <c r="I179" s="188" t="s">
        <v>786</v>
      </c>
    </row>
    <row r="180" spans="1:9" x14ac:dyDescent="0.25">
      <c r="A180" s="188">
        <v>400</v>
      </c>
      <c r="B180" s="188" t="s">
        <v>928</v>
      </c>
      <c r="C180" s="189" t="s">
        <v>1276</v>
      </c>
      <c r="D180" s="188" t="s">
        <v>924</v>
      </c>
      <c r="E180" s="188" t="s">
        <v>883</v>
      </c>
      <c r="F180" s="189" t="s">
        <v>1276</v>
      </c>
      <c r="G180" s="188" t="s">
        <v>1103</v>
      </c>
      <c r="H180" s="188" t="s">
        <v>925</v>
      </c>
      <c r="I180" s="188" t="s">
        <v>786</v>
      </c>
    </row>
    <row r="181" spans="1:9" x14ac:dyDescent="0.25">
      <c r="A181" s="188">
        <v>402</v>
      </c>
      <c r="B181" s="188" t="s">
        <v>928</v>
      </c>
      <c r="C181" s="189" t="s">
        <v>1276</v>
      </c>
      <c r="D181" s="188" t="s">
        <v>924</v>
      </c>
      <c r="E181" s="188" t="s">
        <v>883</v>
      </c>
      <c r="F181" s="189" t="s">
        <v>1276</v>
      </c>
      <c r="G181" s="188" t="s">
        <v>1104</v>
      </c>
      <c r="H181" s="188" t="s">
        <v>925</v>
      </c>
      <c r="I181" s="188" t="s">
        <v>883</v>
      </c>
    </row>
    <row r="182" spans="1:9" x14ac:dyDescent="0.25">
      <c r="A182" s="188">
        <v>403</v>
      </c>
      <c r="B182" s="189" t="s">
        <v>923</v>
      </c>
      <c r="C182" s="189" t="s">
        <v>1276</v>
      </c>
      <c r="D182" s="188" t="s">
        <v>924</v>
      </c>
      <c r="E182" s="188" t="s">
        <v>786</v>
      </c>
      <c r="F182" s="189" t="s">
        <v>1276</v>
      </c>
      <c r="G182" s="188" t="s">
        <v>1105</v>
      </c>
      <c r="H182" s="188" t="s">
        <v>925</v>
      </c>
      <c r="I182" s="188" t="s">
        <v>786</v>
      </c>
    </row>
    <row r="183" spans="1:9" x14ac:dyDescent="0.25">
      <c r="A183" s="188">
        <v>404</v>
      </c>
      <c r="B183" s="188" t="s">
        <v>928</v>
      </c>
      <c r="C183" s="189" t="s">
        <v>1276</v>
      </c>
      <c r="D183" s="188" t="s">
        <v>924</v>
      </c>
      <c r="E183" s="188" t="s">
        <v>883</v>
      </c>
      <c r="F183" s="189" t="s">
        <v>1276</v>
      </c>
      <c r="G183" s="188" t="s">
        <v>1106</v>
      </c>
      <c r="H183" s="188" t="s">
        <v>925</v>
      </c>
      <c r="I183" s="188" t="s">
        <v>883</v>
      </c>
    </row>
    <row r="184" spans="1:9" x14ac:dyDescent="0.25">
      <c r="A184" s="188">
        <v>405</v>
      </c>
      <c r="B184" s="189" t="s">
        <v>923</v>
      </c>
      <c r="C184" s="189" t="s">
        <v>1276</v>
      </c>
      <c r="D184" s="188" t="s">
        <v>924</v>
      </c>
      <c r="E184" s="188" t="s">
        <v>786</v>
      </c>
      <c r="F184" s="189" t="s">
        <v>1276</v>
      </c>
      <c r="G184" s="188" t="s">
        <v>1107</v>
      </c>
      <c r="H184" s="188" t="s">
        <v>925</v>
      </c>
      <c r="I184" s="188" t="s">
        <v>786</v>
      </c>
    </row>
    <row r="185" spans="1:9" x14ac:dyDescent="0.25">
      <c r="A185" s="188">
        <v>407</v>
      </c>
      <c r="B185" s="188" t="s">
        <v>928</v>
      </c>
      <c r="C185" s="189" t="s">
        <v>1276</v>
      </c>
      <c r="D185" s="188" t="s">
        <v>924</v>
      </c>
      <c r="E185" s="188" t="s">
        <v>883</v>
      </c>
      <c r="F185" s="189" t="s">
        <v>1276</v>
      </c>
      <c r="G185" s="188" t="s">
        <v>1108</v>
      </c>
      <c r="H185" s="188" t="s">
        <v>925</v>
      </c>
      <c r="I185" s="188" t="s">
        <v>883</v>
      </c>
    </row>
    <row r="186" spans="1:9" x14ac:dyDescent="0.25">
      <c r="A186" s="188">
        <v>408</v>
      </c>
      <c r="B186" s="188" t="s">
        <v>928</v>
      </c>
      <c r="C186" s="189" t="s">
        <v>1276</v>
      </c>
      <c r="D186" s="188" t="s">
        <v>924</v>
      </c>
      <c r="E186" s="188" t="s">
        <v>883</v>
      </c>
      <c r="F186" s="189" t="s">
        <v>1276</v>
      </c>
      <c r="G186" s="188" t="s">
        <v>1109</v>
      </c>
      <c r="H186" s="188" t="s">
        <v>925</v>
      </c>
      <c r="I186" s="188" t="s">
        <v>786</v>
      </c>
    </row>
    <row r="187" spans="1:9" x14ac:dyDescent="0.25">
      <c r="A187" s="188">
        <v>409</v>
      </c>
      <c r="B187" s="188" t="s">
        <v>928</v>
      </c>
      <c r="C187" s="189" t="s">
        <v>1276</v>
      </c>
      <c r="D187" s="188" t="s">
        <v>924</v>
      </c>
      <c r="E187" s="188" t="s">
        <v>883</v>
      </c>
      <c r="F187" s="189" t="s">
        <v>1276</v>
      </c>
      <c r="G187" s="188" t="s">
        <v>1110</v>
      </c>
      <c r="H187" s="188" t="s">
        <v>925</v>
      </c>
      <c r="I187" s="188" t="s">
        <v>883</v>
      </c>
    </row>
    <row r="188" spans="1:9" x14ac:dyDescent="0.25">
      <c r="A188" s="188">
        <v>410</v>
      </c>
      <c r="B188" s="188" t="s">
        <v>928</v>
      </c>
      <c r="C188" s="189" t="s">
        <v>1276</v>
      </c>
      <c r="D188" s="188" t="s">
        <v>924</v>
      </c>
      <c r="E188" s="188" t="s">
        <v>883</v>
      </c>
      <c r="F188" s="189" t="s">
        <v>1276</v>
      </c>
      <c r="G188" s="188" t="s">
        <v>1111</v>
      </c>
      <c r="H188" s="188" t="s">
        <v>925</v>
      </c>
      <c r="I188" s="188" t="s">
        <v>786</v>
      </c>
    </row>
    <row r="189" spans="1:9" x14ac:dyDescent="0.25">
      <c r="A189" s="188">
        <v>411</v>
      </c>
      <c r="B189" s="188" t="s">
        <v>928</v>
      </c>
      <c r="C189" s="189" t="s">
        <v>1276</v>
      </c>
      <c r="D189" s="188" t="s">
        <v>924</v>
      </c>
      <c r="E189" s="188" t="s">
        <v>883</v>
      </c>
      <c r="F189" s="189" t="s">
        <v>1276</v>
      </c>
      <c r="G189" s="188" t="s">
        <v>1112</v>
      </c>
      <c r="H189" s="188" t="s">
        <v>925</v>
      </c>
      <c r="I189" s="188" t="s">
        <v>883</v>
      </c>
    </row>
    <row r="190" spans="1:9" x14ac:dyDescent="0.25">
      <c r="A190" s="188">
        <v>412</v>
      </c>
      <c r="B190" s="189" t="s">
        <v>923</v>
      </c>
      <c r="C190" s="189" t="s">
        <v>1276</v>
      </c>
      <c r="D190" s="188" t="s">
        <v>924</v>
      </c>
      <c r="E190" s="188" t="s">
        <v>786</v>
      </c>
      <c r="F190" s="189" t="s">
        <v>1276</v>
      </c>
      <c r="G190" s="188" t="s">
        <v>1113</v>
      </c>
      <c r="H190" s="188" t="s">
        <v>925</v>
      </c>
      <c r="I190" s="188" t="s">
        <v>786</v>
      </c>
    </row>
    <row r="191" spans="1:9" x14ac:dyDescent="0.25">
      <c r="A191" s="188">
        <v>413</v>
      </c>
      <c r="B191" s="189" t="s">
        <v>923</v>
      </c>
      <c r="C191" s="189" t="s">
        <v>1276</v>
      </c>
      <c r="D191" s="188" t="s">
        <v>924</v>
      </c>
      <c r="E191" s="188" t="s">
        <v>786</v>
      </c>
      <c r="F191" s="189" t="s">
        <v>1276</v>
      </c>
      <c r="G191" s="188" t="s">
        <v>1114</v>
      </c>
      <c r="H191" s="188" t="s">
        <v>925</v>
      </c>
      <c r="I191" s="188" t="s">
        <v>786</v>
      </c>
    </row>
    <row r="192" spans="1:9" x14ac:dyDescent="0.25">
      <c r="A192" s="188">
        <v>415</v>
      </c>
      <c r="B192" s="188" t="s">
        <v>928</v>
      </c>
      <c r="C192" s="189" t="s">
        <v>1276</v>
      </c>
      <c r="D192" s="188" t="s">
        <v>924</v>
      </c>
      <c r="E192" s="188" t="s">
        <v>883</v>
      </c>
      <c r="F192" s="189" t="s">
        <v>1276</v>
      </c>
      <c r="G192" s="188" t="s">
        <v>1115</v>
      </c>
      <c r="H192" s="188" t="s">
        <v>925</v>
      </c>
      <c r="I192" s="188" t="s">
        <v>883</v>
      </c>
    </row>
    <row r="193" spans="1:9" x14ac:dyDescent="0.25">
      <c r="A193" s="188">
        <v>416</v>
      </c>
      <c r="B193" s="188" t="s">
        <v>928</v>
      </c>
      <c r="C193" s="189" t="s">
        <v>1276</v>
      </c>
      <c r="D193" s="188" t="s">
        <v>924</v>
      </c>
      <c r="E193" s="188" t="s">
        <v>883</v>
      </c>
      <c r="F193" s="189" t="s">
        <v>1276</v>
      </c>
      <c r="G193" s="188" t="s">
        <v>1116</v>
      </c>
      <c r="H193" s="188" t="s">
        <v>925</v>
      </c>
      <c r="I193" s="188" t="s">
        <v>883</v>
      </c>
    </row>
    <row r="194" spans="1:9" x14ac:dyDescent="0.25">
      <c r="A194" s="188">
        <v>417</v>
      </c>
      <c r="B194" s="189" t="s">
        <v>923</v>
      </c>
      <c r="C194" s="189" t="s">
        <v>1276</v>
      </c>
      <c r="D194" s="188" t="s">
        <v>924</v>
      </c>
      <c r="E194" s="188" t="s">
        <v>786</v>
      </c>
      <c r="F194" s="189" t="s">
        <v>1276</v>
      </c>
      <c r="G194" s="188" t="s">
        <v>1117</v>
      </c>
      <c r="H194" s="188" t="s">
        <v>925</v>
      </c>
      <c r="I194" s="188" t="s">
        <v>786</v>
      </c>
    </row>
    <row r="195" spans="1:9" x14ac:dyDescent="0.25">
      <c r="A195" s="188">
        <v>418</v>
      </c>
      <c r="B195" s="189" t="s">
        <v>923</v>
      </c>
      <c r="C195" s="189" t="s">
        <v>1276</v>
      </c>
      <c r="D195" s="188" t="s">
        <v>924</v>
      </c>
      <c r="E195" s="188" t="s">
        <v>786</v>
      </c>
      <c r="F195" s="189" t="s">
        <v>1276</v>
      </c>
      <c r="G195" s="188" t="s">
        <v>1118</v>
      </c>
      <c r="H195" s="188" t="s">
        <v>925</v>
      </c>
      <c r="I195" s="188" t="s">
        <v>786</v>
      </c>
    </row>
    <row r="196" spans="1:9" x14ac:dyDescent="0.25">
      <c r="A196" s="188">
        <v>419</v>
      </c>
      <c r="B196" s="189" t="s">
        <v>923</v>
      </c>
      <c r="C196" s="189" t="s">
        <v>1276</v>
      </c>
      <c r="D196" s="188" t="s">
        <v>924</v>
      </c>
      <c r="E196" s="188" t="s">
        <v>786</v>
      </c>
      <c r="F196" s="189" t="s">
        <v>1276</v>
      </c>
      <c r="G196" s="188" t="s">
        <v>1119</v>
      </c>
      <c r="H196" s="188" t="s">
        <v>925</v>
      </c>
      <c r="I196" s="188" t="s">
        <v>786</v>
      </c>
    </row>
    <row r="197" spans="1:9" x14ac:dyDescent="0.25">
      <c r="A197" s="188">
        <v>420</v>
      </c>
      <c r="B197" s="188" t="s">
        <v>928</v>
      </c>
      <c r="C197" s="189" t="s">
        <v>1276</v>
      </c>
      <c r="D197" s="188" t="s">
        <v>924</v>
      </c>
      <c r="E197" s="188" t="s">
        <v>883</v>
      </c>
      <c r="F197" s="189" t="s">
        <v>1276</v>
      </c>
      <c r="G197" s="188" t="s">
        <v>1120</v>
      </c>
      <c r="H197" s="188" t="s">
        <v>925</v>
      </c>
      <c r="I197" s="188" t="s">
        <v>883</v>
      </c>
    </row>
    <row r="198" spans="1:9" x14ac:dyDescent="0.25">
      <c r="A198" s="188">
        <v>421</v>
      </c>
      <c r="B198" s="188" t="s">
        <v>928</v>
      </c>
      <c r="C198" s="189" t="s">
        <v>1276</v>
      </c>
      <c r="D198" s="188" t="s">
        <v>924</v>
      </c>
      <c r="E198" s="188" t="s">
        <v>883</v>
      </c>
      <c r="F198" s="189" t="s">
        <v>1276</v>
      </c>
      <c r="G198" s="188" t="s">
        <v>1121</v>
      </c>
      <c r="H198" s="188" t="s">
        <v>925</v>
      </c>
      <c r="I198" s="188" t="s">
        <v>883</v>
      </c>
    </row>
    <row r="199" spans="1:9" x14ac:dyDescent="0.25">
      <c r="A199" s="188">
        <v>422</v>
      </c>
      <c r="B199" s="189" t="s">
        <v>923</v>
      </c>
      <c r="C199" s="189" t="s">
        <v>1276</v>
      </c>
      <c r="D199" s="188" t="s">
        <v>924</v>
      </c>
      <c r="E199" s="188" t="s">
        <v>786</v>
      </c>
      <c r="F199" s="189" t="s">
        <v>1276</v>
      </c>
      <c r="G199" s="188" t="s">
        <v>1122</v>
      </c>
      <c r="H199" s="188" t="s">
        <v>925</v>
      </c>
      <c r="I199" s="188" t="s">
        <v>786</v>
      </c>
    </row>
    <row r="200" spans="1:9" x14ac:dyDescent="0.25">
      <c r="A200" s="188">
        <v>423</v>
      </c>
      <c r="B200" s="189" t="s">
        <v>923</v>
      </c>
      <c r="C200" s="189" t="s">
        <v>1276</v>
      </c>
      <c r="D200" s="188" t="s">
        <v>924</v>
      </c>
      <c r="E200" s="188" t="s">
        <v>786</v>
      </c>
      <c r="F200" s="189" t="s">
        <v>1276</v>
      </c>
      <c r="G200" s="188" t="s">
        <v>1123</v>
      </c>
      <c r="H200" s="188" t="s">
        <v>925</v>
      </c>
      <c r="I200" s="188" t="s">
        <v>786</v>
      </c>
    </row>
    <row r="201" spans="1:9" x14ac:dyDescent="0.25">
      <c r="A201" s="188">
        <v>426</v>
      </c>
      <c r="B201" s="188" t="s">
        <v>928</v>
      </c>
      <c r="C201" s="189" t="s">
        <v>1276</v>
      </c>
      <c r="D201" s="188" t="s">
        <v>924</v>
      </c>
      <c r="E201" s="188" t="s">
        <v>883</v>
      </c>
      <c r="F201" s="189" t="s">
        <v>1276</v>
      </c>
      <c r="G201" s="188" t="s">
        <v>1124</v>
      </c>
      <c r="H201" s="188" t="s">
        <v>925</v>
      </c>
      <c r="I201" s="188" t="s">
        <v>786</v>
      </c>
    </row>
    <row r="202" spans="1:9" x14ac:dyDescent="0.25">
      <c r="A202" s="188">
        <v>428</v>
      </c>
      <c r="B202" s="189" t="s">
        <v>923</v>
      </c>
      <c r="C202" s="189" t="s">
        <v>1276</v>
      </c>
      <c r="D202" s="188" t="s">
        <v>924</v>
      </c>
      <c r="E202" s="188" t="s">
        <v>786</v>
      </c>
      <c r="F202" s="189" t="s">
        <v>1276</v>
      </c>
      <c r="G202" s="188" t="s">
        <v>1125</v>
      </c>
      <c r="H202" s="188" t="s">
        <v>925</v>
      </c>
      <c r="I202" s="188" t="s">
        <v>786</v>
      </c>
    </row>
    <row r="203" spans="1:9" x14ac:dyDescent="0.25">
      <c r="A203" s="188">
        <v>429</v>
      </c>
      <c r="B203" s="188" t="s">
        <v>928</v>
      </c>
      <c r="C203" s="189" t="s">
        <v>1276</v>
      </c>
      <c r="D203" s="188" t="s">
        <v>924</v>
      </c>
      <c r="E203" s="188" t="s">
        <v>883</v>
      </c>
      <c r="F203" s="189" t="s">
        <v>1276</v>
      </c>
      <c r="G203" s="188" t="s">
        <v>1126</v>
      </c>
      <c r="H203" s="188" t="s">
        <v>925</v>
      </c>
      <c r="I203" s="188" t="s">
        <v>883</v>
      </c>
    </row>
    <row r="204" spans="1:9" x14ac:dyDescent="0.25">
      <c r="A204" s="188">
        <v>430</v>
      </c>
      <c r="B204" s="188" t="s">
        <v>928</v>
      </c>
      <c r="C204" s="189" t="s">
        <v>1276</v>
      </c>
      <c r="D204" s="188" t="s">
        <v>924</v>
      </c>
      <c r="E204" s="188" t="s">
        <v>883</v>
      </c>
      <c r="F204" s="189" t="s">
        <v>1276</v>
      </c>
      <c r="G204" s="188" t="s">
        <v>1127</v>
      </c>
      <c r="H204" s="188" t="s">
        <v>925</v>
      </c>
      <c r="I204" s="188" t="s">
        <v>883</v>
      </c>
    </row>
    <row r="205" spans="1:9" x14ac:dyDescent="0.25">
      <c r="A205" s="188">
        <v>431</v>
      </c>
      <c r="B205" s="188" t="s">
        <v>928</v>
      </c>
      <c r="C205" s="189" t="s">
        <v>1276</v>
      </c>
      <c r="D205" s="188" t="s">
        <v>924</v>
      </c>
      <c r="E205" s="188" t="s">
        <v>883</v>
      </c>
      <c r="F205" s="189" t="s">
        <v>1276</v>
      </c>
      <c r="G205" s="188" t="s">
        <v>1128</v>
      </c>
      <c r="H205" s="188" t="s">
        <v>925</v>
      </c>
      <c r="I205" s="188" t="s">
        <v>883</v>
      </c>
    </row>
    <row r="206" spans="1:9" x14ac:dyDescent="0.25">
      <c r="A206" s="188">
        <v>432</v>
      </c>
      <c r="B206" s="188" t="s">
        <v>928</v>
      </c>
      <c r="C206" s="189" t="s">
        <v>1276</v>
      </c>
      <c r="D206" s="188" t="s">
        <v>924</v>
      </c>
      <c r="E206" s="188" t="s">
        <v>883</v>
      </c>
      <c r="F206" s="189" t="s">
        <v>1276</v>
      </c>
      <c r="G206" s="188" t="s">
        <v>1129</v>
      </c>
      <c r="H206" s="188" t="s">
        <v>925</v>
      </c>
      <c r="I206" s="188" t="s">
        <v>883</v>
      </c>
    </row>
    <row r="207" spans="1:9" x14ac:dyDescent="0.25">
      <c r="A207" s="188">
        <v>434</v>
      </c>
      <c r="B207" s="188" t="s">
        <v>928</v>
      </c>
      <c r="C207" s="189" t="s">
        <v>1276</v>
      </c>
      <c r="D207" s="188" t="s">
        <v>924</v>
      </c>
      <c r="E207" s="188" t="s">
        <v>883</v>
      </c>
      <c r="F207" s="189" t="s">
        <v>1276</v>
      </c>
      <c r="G207" s="188" t="s">
        <v>1130</v>
      </c>
      <c r="H207" s="188" t="s">
        <v>925</v>
      </c>
      <c r="I207" s="188" t="s">
        <v>883</v>
      </c>
    </row>
    <row r="208" spans="1:9" x14ac:dyDescent="0.25">
      <c r="A208" s="188">
        <v>435</v>
      </c>
      <c r="B208" s="188" t="s">
        <v>928</v>
      </c>
      <c r="C208" s="189" t="s">
        <v>1276</v>
      </c>
      <c r="D208" s="188" t="s">
        <v>924</v>
      </c>
      <c r="E208" s="188" t="s">
        <v>883</v>
      </c>
      <c r="F208" s="189" t="s">
        <v>1276</v>
      </c>
      <c r="G208" s="188" t="s">
        <v>1131</v>
      </c>
      <c r="H208" s="188" t="s">
        <v>925</v>
      </c>
      <c r="I208" s="188" t="s">
        <v>786</v>
      </c>
    </row>
    <row r="209" spans="1:9" x14ac:dyDescent="0.25">
      <c r="A209" s="188">
        <v>436</v>
      </c>
      <c r="B209" s="188" t="s">
        <v>928</v>
      </c>
      <c r="C209" s="189" t="s">
        <v>1276</v>
      </c>
      <c r="D209" s="188" t="s">
        <v>924</v>
      </c>
      <c r="E209" s="188" t="s">
        <v>883</v>
      </c>
      <c r="F209" s="189" t="s">
        <v>1276</v>
      </c>
      <c r="G209" s="188" t="s">
        <v>1132</v>
      </c>
      <c r="H209" s="188" t="s">
        <v>925</v>
      </c>
      <c r="I209" s="188" t="s">
        <v>883</v>
      </c>
    </row>
    <row r="210" spans="1:9" x14ac:dyDescent="0.25">
      <c r="A210" s="188">
        <v>437</v>
      </c>
      <c r="B210" s="189" t="s">
        <v>923</v>
      </c>
      <c r="C210" s="189" t="s">
        <v>1276</v>
      </c>
      <c r="D210" s="188" t="s">
        <v>924</v>
      </c>
      <c r="E210" s="188" t="s">
        <v>786</v>
      </c>
      <c r="F210" s="189" t="s">
        <v>1276</v>
      </c>
      <c r="G210" s="188" t="s">
        <v>1133</v>
      </c>
      <c r="H210" s="188" t="s">
        <v>925</v>
      </c>
      <c r="I210" s="188" t="s">
        <v>786</v>
      </c>
    </row>
    <row r="211" spans="1:9" x14ac:dyDescent="0.25">
      <c r="A211" s="188">
        <v>438</v>
      </c>
      <c r="B211" s="188" t="s">
        <v>928</v>
      </c>
      <c r="C211" s="189" t="s">
        <v>1276</v>
      </c>
      <c r="D211" s="188" t="s">
        <v>924</v>
      </c>
      <c r="E211" s="188" t="s">
        <v>883</v>
      </c>
      <c r="F211" s="189" t="s">
        <v>1276</v>
      </c>
      <c r="G211" s="188" t="s">
        <v>1134</v>
      </c>
      <c r="H211" s="188" t="s">
        <v>925</v>
      </c>
      <c r="I211" s="188" t="s">
        <v>786</v>
      </c>
    </row>
    <row r="212" spans="1:9" x14ac:dyDescent="0.25">
      <c r="A212" s="188">
        <v>439</v>
      </c>
      <c r="B212" s="189" t="s">
        <v>923</v>
      </c>
      <c r="C212" s="189" t="s">
        <v>1276</v>
      </c>
      <c r="D212" s="188" t="s">
        <v>924</v>
      </c>
      <c r="E212" s="188" t="s">
        <v>786</v>
      </c>
      <c r="F212" s="189" t="s">
        <v>1276</v>
      </c>
      <c r="G212" s="188" t="s">
        <v>1135</v>
      </c>
      <c r="H212" s="188" t="s">
        <v>925</v>
      </c>
      <c r="I212" s="188" t="s">
        <v>786</v>
      </c>
    </row>
    <row r="213" spans="1:9" x14ac:dyDescent="0.25">
      <c r="A213" s="188">
        <v>440</v>
      </c>
      <c r="B213" s="188" t="s">
        <v>928</v>
      </c>
      <c r="C213" s="189" t="s">
        <v>1276</v>
      </c>
      <c r="D213" s="188" t="s">
        <v>924</v>
      </c>
      <c r="E213" s="188" t="s">
        <v>883</v>
      </c>
      <c r="F213" s="189" t="s">
        <v>1276</v>
      </c>
      <c r="G213" s="188" t="s">
        <v>1136</v>
      </c>
      <c r="H213" s="188" t="s">
        <v>925</v>
      </c>
      <c r="I213" s="188" t="s">
        <v>883</v>
      </c>
    </row>
    <row r="214" spans="1:9" x14ac:dyDescent="0.25">
      <c r="A214" s="188">
        <v>443</v>
      </c>
      <c r="B214" s="188" t="s">
        <v>928</v>
      </c>
      <c r="C214" s="189" t="s">
        <v>1276</v>
      </c>
      <c r="D214" s="188" t="s">
        <v>924</v>
      </c>
      <c r="E214" s="188" t="s">
        <v>883</v>
      </c>
      <c r="F214" s="189" t="s">
        <v>1276</v>
      </c>
      <c r="G214" s="188" t="s">
        <v>1137</v>
      </c>
      <c r="H214" s="188" t="s">
        <v>925</v>
      </c>
      <c r="I214" s="188" t="s">
        <v>883</v>
      </c>
    </row>
    <row r="215" spans="1:9" x14ac:dyDescent="0.25">
      <c r="A215" s="188">
        <v>445</v>
      </c>
      <c r="B215" s="188" t="s">
        <v>928</v>
      </c>
      <c r="C215" s="189" t="s">
        <v>1276</v>
      </c>
      <c r="D215" s="188" t="s">
        <v>924</v>
      </c>
      <c r="E215" s="188" t="s">
        <v>883</v>
      </c>
      <c r="F215" s="189" t="s">
        <v>1276</v>
      </c>
      <c r="G215" s="188" t="s">
        <v>1138</v>
      </c>
      <c r="H215" s="188" t="s">
        <v>925</v>
      </c>
      <c r="I215" s="188" t="s">
        <v>786</v>
      </c>
    </row>
    <row r="216" spans="1:9" x14ac:dyDescent="0.25">
      <c r="A216" s="188">
        <v>446</v>
      </c>
      <c r="B216" s="188" t="s">
        <v>928</v>
      </c>
      <c r="C216" s="189" t="s">
        <v>1276</v>
      </c>
      <c r="D216" s="188" t="s">
        <v>924</v>
      </c>
      <c r="E216" s="188" t="s">
        <v>883</v>
      </c>
      <c r="F216" s="189" t="s">
        <v>1276</v>
      </c>
      <c r="G216" s="188" t="s">
        <v>1139</v>
      </c>
      <c r="H216" s="188" t="s">
        <v>925</v>
      </c>
      <c r="I216" s="188" t="s">
        <v>786</v>
      </c>
    </row>
    <row r="217" spans="1:9" x14ac:dyDescent="0.25">
      <c r="A217" s="188">
        <v>447</v>
      </c>
      <c r="B217" s="188" t="s">
        <v>928</v>
      </c>
      <c r="C217" s="189" t="s">
        <v>1276</v>
      </c>
      <c r="D217" s="188" t="s">
        <v>924</v>
      </c>
      <c r="E217" s="188" t="s">
        <v>883</v>
      </c>
      <c r="F217" s="189" t="s">
        <v>1276</v>
      </c>
      <c r="G217" s="188" t="s">
        <v>1140</v>
      </c>
      <c r="H217" s="188" t="s">
        <v>925</v>
      </c>
      <c r="I217" s="188" t="s">
        <v>883</v>
      </c>
    </row>
    <row r="218" spans="1:9" x14ac:dyDescent="0.25">
      <c r="A218" s="188">
        <v>448</v>
      </c>
      <c r="B218" s="188" t="s">
        <v>928</v>
      </c>
      <c r="C218" s="189" t="s">
        <v>1276</v>
      </c>
      <c r="D218" s="188" t="s">
        <v>924</v>
      </c>
      <c r="E218" s="188" t="s">
        <v>883</v>
      </c>
      <c r="F218" s="189" t="s">
        <v>1276</v>
      </c>
      <c r="G218" s="188" t="s">
        <v>1141</v>
      </c>
      <c r="H218" s="188" t="s">
        <v>925</v>
      </c>
      <c r="I218" s="188" t="s">
        <v>786</v>
      </c>
    </row>
    <row r="219" spans="1:9" x14ac:dyDescent="0.25">
      <c r="A219" s="188">
        <v>449</v>
      </c>
      <c r="B219" s="189" t="s">
        <v>923</v>
      </c>
      <c r="C219" s="189" t="s">
        <v>1276</v>
      </c>
      <c r="D219" s="188" t="s">
        <v>924</v>
      </c>
      <c r="E219" s="188" t="s">
        <v>786</v>
      </c>
      <c r="F219" s="189" t="s">
        <v>1276</v>
      </c>
      <c r="G219" s="188" t="s">
        <v>1142</v>
      </c>
      <c r="H219" s="188" t="s">
        <v>925</v>
      </c>
      <c r="I219" s="188" t="s">
        <v>786</v>
      </c>
    </row>
    <row r="220" spans="1:9" x14ac:dyDescent="0.25">
      <c r="A220" s="188">
        <v>450</v>
      </c>
      <c r="B220" s="188" t="s">
        <v>928</v>
      </c>
      <c r="C220" s="189" t="s">
        <v>1276</v>
      </c>
      <c r="D220" s="188" t="s">
        <v>924</v>
      </c>
      <c r="E220" s="188" t="s">
        <v>883</v>
      </c>
      <c r="F220" s="189" t="s">
        <v>1276</v>
      </c>
      <c r="G220" s="188" t="s">
        <v>1143</v>
      </c>
      <c r="H220" s="188" t="s">
        <v>925</v>
      </c>
      <c r="I220" s="188" t="s">
        <v>883</v>
      </c>
    </row>
    <row r="221" spans="1:9" x14ac:dyDescent="0.25">
      <c r="A221" s="188">
        <v>452</v>
      </c>
      <c r="B221" s="189" t="s">
        <v>923</v>
      </c>
      <c r="C221" s="189" t="s">
        <v>1276</v>
      </c>
      <c r="D221" s="188" t="s">
        <v>924</v>
      </c>
      <c r="E221" s="188" t="s">
        <v>786</v>
      </c>
      <c r="F221" s="189" t="s">
        <v>1276</v>
      </c>
      <c r="G221" s="188" t="s">
        <v>1144</v>
      </c>
      <c r="H221" s="188" t="s">
        <v>925</v>
      </c>
      <c r="I221" s="188" t="s">
        <v>786</v>
      </c>
    </row>
    <row r="222" spans="1:9" x14ac:dyDescent="0.25">
      <c r="A222" s="188">
        <v>453</v>
      </c>
      <c r="B222" s="188" t="s">
        <v>928</v>
      </c>
      <c r="C222" s="189" t="s">
        <v>1276</v>
      </c>
      <c r="D222" s="188" t="s">
        <v>924</v>
      </c>
      <c r="E222" s="188" t="s">
        <v>883</v>
      </c>
      <c r="F222" s="189" t="s">
        <v>1276</v>
      </c>
      <c r="G222" s="188" t="s">
        <v>1145</v>
      </c>
      <c r="H222" s="188" t="s">
        <v>925</v>
      </c>
      <c r="I222" s="188" t="s">
        <v>883</v>
      </c>
    </row>
    <row r="223" spans="1:9" x14ac:dyDescent="0.25">
      <c r="A223" s="188">
        <v>454</v>
      </c>
      <c r="B223" s="188" t="s">
        <v>928</v>
      </c>
      <c r="C223" s="189" t="s">
        <v>1276</v>
      </c>
      <c r="D223" s="188" t="s">
        <v>924</v>
      </c>
      <c r="E223" s="188" t="s">
        <v>883</v>
      </c>
      <c r="F223" s="189" t="s">
        <v>1276</v>
      </c>
      <c r="G223" s="188" t="s">
        <v>1146</v>
      </c>
      <c r="H223" s="188" t="s">
        <v>925</v>
      </c>
      <c r="I223" s="188" t="s">
        <v>883</v>
      </c>
    </row>
    <row r="224" spans="1:9" x14ac:dyDescent="0.25">
      <c r="A224" s="188">
        <v>456</v>
      </c>
      <c r="B224" s="188" t="s">
        <v>928</v>
      </c>
      <c r="C224" s="189" t="s">
        <v>1276</v>
      </c>
      <c r="D224" s="188" t="s">
        <v>924</v>
      </c>
      <c r="E224" s="188" t="s">
        <v>883</v>
      </c>
      <c r="F224" s="189" t="s">
        <v>1276</v>
      </c>
      <c r="G224" s="188" t="s">
        <v>1147</v>
      </c>
      <c r="H224" s="188" t="s">
        <v>925</v>
      </c>
      <c r="I224" s="188" t="s">
        <v>883</v>
      </c>
    </row>
    <row r="225" spans="1:9" x14ac:dyDescent="0.25">
      <c r="A225" s="188">
        <v>457</v>
      </c>
      <c r="B225" s="188" t="s">
        <v>928</v>
      </c>
      <c r="C225" s="189" t="s">
        <v>1276</v>
      </c>
      <c r="D225" s="188" t="s">
        <v>924</v>
      </c>
      <c r="E225" s="188" t="s">
        <v>883</v>
      </c>
      <c r="F225" s="189" t="s">
        <v>1276</v>
      </c>
      <c r="G225" s="188" t="s">
        <v>1148</v>
      </c>
      <c r="H225" s="188" t="s">
        <v>925</v>
      </c>
      <c r="I225" s="188" t="s">
        <v>883</v>
      </c>
    </row>
    <row r="226" spans="1:9" x14ac:dyDescent="0.25">
      <c r="A226" s="188">
        <v>458</v>
      </c>
      <c r="B226" s="189" t="s">
        <v>923</v>
      </c>
      <c r="C226" s="189" t="s">
        <v>1276</v>
      </c>
      <c r="D226" s="188" t="s">
        <v>924</v>
      </c>
      <c r="E226" s="188" t="s">
        <v>786</v>
      </c>
      <c r="F226" s="189" t="s">
        <v>1276</v>
      </c>
      <c r="G226" s="188" t="s">
        <v>1149</v>
      </c>
      <c r="H226" s="188" t="s">
        <v>925</v>
      </c>
      <c r="I226" s="188" t="s">
        <v>786</v>
      </c>
    </row>
    <row r="227" spans="1:9" x14ac:dyDescent="0.25">
      <c r="A227" s="188">
        <v>459</v>
      </c>
      <c r="B227" s="189" t="s">
        <v>923</v>
      </c>
      <c r="C227" s="189" t="s">
        <v>1276</v>
      </c>
      <c r="D227" s="188" t="s">
        <v>924</v>
      </c>
      <c r="E227" s="188" t="s">
        <v>786</v>
      </c>
      <c r="F227" s="189" t="s">
        <v>1276</v>
      </c>
      <c r="G227" s="188" t="s">
        <v>1150</v>
      </c>
      <c r="H227" s="188" t="s">
        <v>925</v>
      </c>
      <c r="I227" s="188" t="s">
        <v>786</v>
      </c>
    </row>
    <row r="228" spans="1:9" x14ac:dyDescent="0.25">
      <c r="A228" s="188">
        <v>460</v>
      </c>
      <c r="B228" s="188" t="s">
        <v>928</v>
      </c>
      <c r="C228" s="189" t="s">
        <v>1276</v>
      </c>
      <c r="D228" s="188" t="s">
        <v>924</v>
      </c>
      <c r="E228" s="188" t="s">
        <v>883</v>
      </c>
      <c r="F228" s="189" t="s">
        <v>1276</v>
      </c>
      <c r="G228" s="188" t="s">
        <v>1151</v>
      </c>
      <c r="H228" s="188" t="s">
        <v>925</v>
      </c>
      <c r="I228" s="188" t="s">
        <v>883</v>
      </c>
    </row>
    <row r="229" spans="1:9" x14ac:dyDescent="0.25">
      <c r="A229" s="188">
        <v>461</v>
      </c>
      <c r="B229" s="188" t="s">
        <v>928</v>
      </c>
      <c r="C229" s="189" t="s">
        <v>1276</v>
      </c>
      <c r="D229" s="188" t="s">
        <v>924</v>
      </c>
      <c r="E229" s="188" t="s">
        <v>883</v>
      </c>
      <c r="F229" s="189" t="s">
        <v>1276</v>
      </c>
      <c r="G229" s="188" t="s">
        <v>1152</v>
      </c>
      <c r="H229" s="188" t="s">
        <v>925</v>
      </c>
      <c r="I229" s="188" t="s">
        <v>883</v>
      </c>
    </row>
    <row r="230" spans="1:9" x14ac:dyDescent="0.25">
      <c r="A230" s="188">
        <v>462</v>
      </c>
      <c r="B230" s="188" t="s">
        <v>928</v>
      </c>
      <c r="C230" s="189" t="s">
        <v>1276</v>
      </c>
      <c r="D230" s="188" t="s">
        <v>924</v>
      </c>
      <c r="E230" s="188" t="s">
        <v>883</v>
      </c>
      <c r="F230" s="189" t="s">
        <v>1276</v>
      </c>
      <c r="G230" s="188" t="s">
        <v>1153</v>
      </c>
      <c r="H230" s="188" t="s">
        <v>925</v>
      </c>
      <c r="I230" s="188" t="s">
        <v>786</v>
      </c>
    </row>
    <row r="231" spans="1:9" x14ac:dyDescent="0.25">
      <c r="A231" s="188">
        <v>463</v>
      </c>
      <c r="B231" s="188" t="s">
        <v>928</v>
      </c>
      <c r="C231" s="189" t="s">
        <v>1276</v>
      </c>
      <c r="D231" s="188" t="s">
        <v>924</v>
      </c>
      <c r="E231" s="188" t="s">
        <v>883</v>
      </c>
      <c r="F231" s="189" t="s">
        <v>1276</v>
      </c>
      <c r="G231" s="188" t="s">
        <v>1154</v>
      </c>
      <c r="H231" s="188" t="s">
        <v>925</v>
      </c>
      <c r="I231" s="188" t="s">
        <v>786</v>
      </c>
    </row>
    <row r="232" spans="1:9" x14ac:dyDescent="0.25">
      <c r="A232" s="188">
        <v>464</v>
      </c>
      <c r="B232" s="188" t="s">
        <v>928</v>
      </c>
      <c r="C232" s="189" t="s">
        <v>1276</v>
      </c>
      <c r="D232" s="188" t="s">
        <v>924</v>
      </c>
      <c r="E232" s="188" t="s">
        <v>883</v>
      </c>
      <c r="F232" s="189" t="s">
        <v>1276</v>
      </c>
      <c r="G232" s="188" t="s">
        <v>1155</v>
      </c>
      <c r="H232" s="188" t="s">
        <v>925</v>
      </c>
      <c r="I232" s="188" t="s">
        <v>883</v>
      </c>
    </row>
    <row r="233" spans="1:9" x14ac:dyDescent="0.25">
      <c r="A233" s="188">
        <v>465</v>
      </c>
      <c r="B233" s="188" t="s">
        <v>928</v>
      </c>
      <c r="C233" s="189" t="s">
        <v>1276</v>
      </c>
      <c r="D233" s="188" t="s">
        <v>924</v>
      </c>
      <c r="E233" s="188" t="s">
        <v>883</v>
      </c>
      <c r="F233" s="189" t="s">
        <v>1276</v>
      </c>
      <c r="G233" s="188" t="s">
        <v>1156</v>
      </c>
      <c r="H233" s="188" t="s">
        <v>925</v>
      </c>
      <c r="I233" s="188" t="s">
        <v>883</v>
      </c>
    </row>
    <row r="234" spans="1:9" x14ac:dyDescent="0.25">
      <c r="A234" s="188">
        <v>466</v>
      </c>
      <c r="B234" s="189" t="s">
        <v>923</v>
      </c>
      <c r="C234" s="189" t="s">
        <v>1276</v>
      </c>
      <c r="D234" s="188" t="s">
        <v>924</v>
      </c>
      <c r="E234" s="188" t="s">
        <v>786</v>
      </c>
      <c r="F234" s="189" t="s">
        <v>1276</v>
      </c>
      <c r="G234" s="188" t="s">
        <v>1157</v>
      </c>
      <c r="H234" s="188" t="s">
        <v>925</v>
      </c>
      <c r="I234" s="188" t="s">
        <v>786</v>
      </c>
    </row>
    <row r="235" spans="1:9" x14ac:dyDescent="0.25">
      <c r="A235" s="188">
        <v>467</v>
      </c>
      <c r="B235" s="188" t="s">
        <v>928</v>
      </c>
      <c r="C235" s="189" t="s">
        <v>1276</v>
      </c>
      <c r="D235" s="188" t="s">
        <v>924</v>
      </c>
      <c r="E235" s="188" t="s">
        <v>883</v>
      </c>
      <c r="F235" s="189" t="s">
        <v>1276</v>
      </c>
      <c r="G235" s="188" t="s">
        <v>1158</v>
      </c>
      <c r="H235" s="188" t="s">
        <v>925</v>
      </c>
      <c r="I235" s="188" t="s">
        <v>786</v>
      </c>
    </row>
    <row r="236" spans="1:9" x14ac:dyDescent="0.25">
      <c r="A236" s="188">
        <v>469</v>
      </c>
      <c r="B236" s="188" t="s">
        <v>928</v>
      </c>
      <c r="C236" s="189" t="s">
        <v>1276</v>
      </c>
      <c r="D236" s="188" t="s">
        <v>924</v>
      </c>
      <c r="E236" s="188" t="s">
        <v>883</v>
      </c>
      <c r="F236" s="189" t="s">
        <v>1276</v>
      </c>
      <c r="G236" s="188" t="s">
        <v>1159</v>
      </c>
      <c r="H236" s="188" t="s">
        <v>925</v>
      </c>
      <c r="I236" s="188" t="s">
        <v>883</v>
      </c>
    </row>
    <row r="237" spans="1:9" x14ac:dyDescent="0.25">
      <c r="A237" s="188">
        <v>470</v>
      </c>
      <c r="B237" s="188" t="s">
        <v>928</v>
      </c>
      <c r="C237" s="189" t="s">
        <v>1276</v>
      </c>
      <c r="D237" s="188" t="s">
        <v>924</v>
      </c>
      <c r="E237" s="188" t="s">
        <v>883</v>
      </c>
      <c r="F237" s="189" t="s">
        <v>1276</v>
      </c>
      <c r="G237" s="188" t="s">
        <v>1160</v>
      </c>
      <c r="H237" s="188" t="s">
        <v>925</v>
      </c>
      <c r="I237" s="188" t="s">
        <v>786</v>
      </c>
    </row>
    <row r="238" spans="1:9" x14ac:dyDescent="0.25">
      <c r="A238" s="188">
        <v>471</v>
      </c>
      <c r="B238" s="189" t="s">
        <v>923</v>
      </c>
      <c r="C238" s="189" t="s">
        <v>1276</v>
      </c>
      <c r="D238" s="188" t="s">
        <v>924</v>
      </c>
      <c r="E238" s="188" t="s">
        <v>786</v>
      </c>
      <c r="F238" s="189" t="s">
        <v>1276</v>
      </c>
      <c r="G238" s="188" t="s">
        <v>1161</v>
      </c>
      <c r="H238" s="188" t="s">
        <v>925</v>
      </c>
      <c r="I238" s="188" t="s">
        <v>786</v>
      </c>
    </row>
    <row r="239" spans="1:9" x14ac:dyDescent="0.25">
      <c r="A239" s="188">
        <v>473</v>
      </c>
      <c r="B239" s="188" t="s">
        <v>928</v>
      </c>
      <c r="C239" s="189" t="s">
        <v>1276</v>
      </c>
      <c r="D239" s="188" t="s">
        <v>924</v>
      </c>
      <c r="E239" s="188" t="s">
        <v>883</v>
      </c>
      <c r="F239" s="189" t="s">
        <v>1276</v>
      </c>
      <c r="G239" s="188" t="s">
        <v>1162</v>
      </c>
      <c r="H239" s="188" t="s">
        <v>925</v>
      </c>
      <c r="I239" s="188" t="s">
        <v>883</v>
      </c>
    </row>
    <row r="240" spans="1:9" x14ac:dyDescent="0.25">
      <c r="A240" s="188">
        <v>475</v>
      </c>
      <c r="B240" s="189" t="s">
        <v>923</v>
      </c>
      <c r="C240" s="189" t="s">
        <v>1276</v>
      </c>
      <c r="D240" s="188" t="s">
        <v>924</v>
      </c>
      <c r="E240" s="188" t="s">
        <v>786</v>
      </c>
      <c r="F240" s="189" t="s">
        <v>1276</v>
      </c>
      <c r="G240" s="188" t="s">
        <v>1163</v>
      </c>
      <c r="H240" s="188" t="s">
        <v>925</v>
      </c>
      <c r="I240" s="188" t="s">
        <v>786</v>
      </c>
    </row>
    <row r="241" spans="1:9" x14ac:dyDescent="0.25">
      <c r="A241" s="188">
        <v>477</v>
      </c>
      <c r="B241" s="188" t="s">
        <v>928</v>
      </c>
      <c r="C241" s="189" t="s">
        <v>1276</v>
      </c>
      <c r="D241" s="188" t="s">
        <v>924</v>
      </c>
      <c r="E241" s="188" t="s">
        <v>883</v>
      </c>
      <c r="F241" s="189" t="s">
        <v>1276</v>
      </c>
      <c r="G241" s="188" t="s">
        <v>1164</v>
      </c>
      <c r="H241" s="188" t="s">
        <v>925</v>
      </c>
      <c r="I241" s="188" t="s">
        <v>786</v>
      </c>
    </row>
    <row r="242" spans="1:9" x14ac:dyDescent="0.25">
      <c r="A242" s="188">
        <v>479</v>
      </c>
      <c r="B242" s="188" t="s">
        <v>928</v>
      </c>
      <c r="C242" s="189" t="s">
        <v>1276</v>
      </c>
      <c r="D242" s="188" t="s">
        <v>924</v>
      </c>
      <c r="E242" s="188" t="s">
        <v>883</v>
      </c>
      <c r="F242" s="189" t="s">
        <v>1276</v>
      </c>
      <c r="G242" s="188" t="s">
        <v>1165</v>
      </c>
      <c r="H242" s="188" t="s">
        <v>925</v>
      </c>
      <c r="I242" s="188" t="s">
        <v>883</v>
      </c>
    </row>
    <row r="243" spans="1:9" x14ac:dyDescent="0.25">
      <c r="A243" s="188">
        <v>480</v>
      </c>
      <c r="B243" s="188" t="s">
        <v>928</v>
      </c>
      <c r="C243" s="189" t="s">
        <v>1276</v>
      </c>
      <c r="D243" s="188" t="s">
        <v>924</v>
      </c>
      <c r="E243" s="188" t="s">
        <v>883</v>
      </c>
      <c r="F243" s="189" t="s">
        <v>1276</v>
      </c>
      <c r="G243" s="188" t="s">
        <v>1166</v>
      </c>
      <c r="H243" s="188" t="s">
        <v>925</v>
      </c>
      <c r="I243" s="188" t="s">
        <v>883</v>
      </c>
    </row>
    <row r="244" spans="1:9" x14ac:dyDescent="0.25">
      <c r="A244" s="188">
        <v>481</v>
      </c>
      <c r="B244" s="188" t="s">
        <v>928</v>
      </c>
      <c r="C244" s="189" t="s">
        <v>1276</v>
      </c>
      <c r="D244" s="188" t="s">
        <v>924</v>
      </c>
      <c r="E244" s="188" t="s">
        <v>883</v>
      </c>
      <c r="F244" s="189" t="s">
        <v>1276</v>
      </c>
      <c r="G244" s="188" t="s">
        <v>1167</v>
      </c>
      <c r="H244" s="188" t="s">
        <v>925</v>
      </c>
      <c r="I244" s="188" t="s">
        <v>883</v>
      </c>
    </row>
    <row r="245" spans="1:9" x14ac:dyDescent="0.25">
      <c r="A245" s="188">
        <v>482</v>
      </c>
      <c r="B245" s="188" t="s">
        <v>928</v>
      </c>
      <c r="C245" s="189" t="s">
        <v>1276</v>
      </c>
      <c r="D245" s="188" t="s">
        <v>924</v>
      </c>
      <c r="E245" s="188" t="s">
        <v>786</v>
      </c>
      <c r="F245" s="189" t="s">
        <v>1276</v>
      </c>
      <c r="G245" s="188" t="s">
        <v>1168</v>
      </c>
      <c r="H245" s="188" t="s">
        <v>925</v>
      </c>
      <c r="I245" s="188" t="s">
        <v>883</v>
      </c>
    </row>
    <row r="246" spans="1:9" x14ac:dyDescent="0.25">
      <c r="A246" s="188">
        <v>483</v>
      </c>
      <c r="B246" s="188" t="s">
        <v>928</v>
      </c>
      <c r="C246" s="189" t="s">
        <v>1276</v>
      </c>
      <c r="D246" s="188" t="s">
        <v>924</v>
      </c>
      <c r="E246" s="188" t="s">
        <v>883</v>
      </c>
      <c r="F246" s="189" t="s">
        <v>1276</v>
      </c>
      <c r="G246" s="188" t="s">
        <v>1169</v>
      </c>
      <c r="H246" s="188" t="s">
        <v>925</v>
      </c>
      <c r="I246" s="188" t="s">
        <v>883</v>
      </c>
    </row>
    <row r="247" spans="1:9" x14ac:dyDescent="0.25">
      <c r="A247" s="188">
        <v>484</v>
      </c>
      <c r="B247" s="188" t="s">
        <v>928</v>
      </c>
      <c r="C247" s="189" t="s">
        <v>1276</v>
      </c>
      <c r="D247" s="188" t="s">
        <v>924</v>
      </c>
      <c r="E247" s="188" t="s">
        <v>883</v>
      </c>
      <c r="F247" s="189" t="s">
        <v>1276</v>
      </c>
      <c r="G247" s="188" t="s">
        <v>1170</v>
      </c>
      <c r="H247" s="188" t="s">
        <v>925</v>
      </c>
      <c r="I247" s="188" t="s">
        <v>883</v>
      </c>
    </row>
    <row r="248" spans="1:9" x14ac:dyDescent="0.25">
      <c r="A248" s="188">
        <v>487</v>
      </c>
      <c r="B248" s="188" t="s">
        <v>928</v>
      </c>
      <c r="C248" s="189" t="s">
        <v>1276</v>
      </c>
      <c r="D248" s="188" t="s">
        <v>924</v>
      </c>
      <c r="E248" s="188" t="s">
        <v>883</v>
      </c>
      <c r="F248" s="189" t="s">
        <v>1276</v>
      </c>
      <c r="G248" s="188" t="s">
        <v>1171</v>
      </c>
      <c r="H248" s="188" t="s">
        <v>925</v>
      </c>
      <c r="I248" s="188" t="s">
        <v>883</v>
      </c>
    </row>
    <row r="249" spans="1:9" x14ac:dyDescent="0.25">
      <c r="A249" s="188">
        <v>489</v>
      </c>
      <c r="B249" s="189" t="s">
        <v>923</v>
      </c>
      <c r="C249" s="189" t="s">
        <v>1276</v>
      </c>
      <c r="D249" s="188" t="s">
        <v>924</v>
      </c>
      <c r="E249" s="188" t="s">
        <v>786</v>
      </c>
      <c r="F249" s="189" t="s">
        <v>1276</v>
      </c>
      <c r="G249" s="188" t="s">
        <v>1172</v>
      </c>
      <c r="H249" s="188" t="s">
        <v>925</v>
      </c>
      <c r="I249" s="188" t="s">
        <v>786</v>
      </c>
    </row>
    <row r="250" spans="1:9" x14ac:dyDescent="0.25">
      <c r="A250" s="188">
        <v>490</v>
      </c>
      <c r="B250" s="189" t="s">
        <v>923</v>
      </c>
      <c r="C250" s="189" t="s">
        <v>1276</v>
      </c>
      <c r="D250" s="188" t="s">
        <v>924</v>
      </c>
      <c r="E250" s="188" t="s">
        <v>786</v>
      </c>
      <c r="F250" s="189" t="s">
        <v>1276</v>
      </c>
      <c r="G250" s="188" t="s">
        <v>1173</v>
      </c>
      <c r="H250" s="188" t="s">
        <v>925</v>
      </c>
      <c r="I250" s="188" t="s">
        <v>786</v>
      </c>
    </row>
    <row r="251" spans="1:9" x14ac:dyDescent="0.25">
      <c r="A251" s="188">
        <v>491</v>
      </c>
      <c r="B251" s="188" t="s">
        <v>928</v>
      </c>
      <c r="C251" s="189" t="s">
        <v>1276</v>
      </c>
      <c r="D251" s="188" t="s">
        <v>924</v>
      </c>
      <c r="E251" s="188" t="s">
        <v>883</v>
      </c>
      <c r="F251" s="189" t="s">
        <v>1276</v>
      </c>
      <c r="G251" s="188" t="s">
        <v>1174</v>
      </c>
      <c r="H251" s="188" t="s">
        <v>925</v>
      </c>
      <c r="I251" s="188" t="s">
        <v>883</v>
      </c>
    </row>
    <row r="252" spans="1:9" x14ac:dyDescent="0.25">
      <c r="A252" s="188">
        <v>492</v>
      </c>
      <c r="B252" s="188" t="s">
        <v>928</v>
      </c>
      <c r="C252" s="189" t="s">
        <v>1276</v>
      </c>
      <c r="D252" s="188" t="s">
        <v>924</v>
      </c>
      <c r="E252" s="188" t="s">
        <v>883</v>
      </c>
      <c r="F252" s="189" t="s">
        <v>1276</v>
      </c>
      <c r="G252" s="188" t="s">
        <v>1175</v>
      </c>
      <c r="H252" s="188" t="s">
        <v>925</v>
      </c>
      <c r="I252" s="188" t="s">
        <v>883</v>
      </c>
    </row>
    <row r="253" spans="1:9" x14ac:dyDescent="0.25">
      <c r="A253" s="188">
        <v>493</v>
      </c>
      <c r="B253" s="188" t="s">
        <v>928</v>
      </c>
      <c r="C253" s="189" t="s">
        <v>1276</v>
      </c>
      <c r="D253" s="188" t="s">
        <v>924</v>
      </c>
      <c r="E253" s="188" t="s">
        <v>883</v>
      </c>
      <c r="F253" s="189" t="s">
        <v>1276</v>
      </c>
      <c r="G253" s="188" t="s">
        <v>1176</v>
      </c>
      <c r="H253" s="188" t="s">
        <v>925</v>
      </c>
      <c r="I253" s="188" t="s">
        <v>883</v>
      </c>
    </row>
    <row r="254" spans="1:9" x14ac:dyDescent="0.25">
      <c r="A254" s="188">
        <v>494</v>
      </c>
      <c r="B254" s="189" t="s">
        <v>923</v>
      </c>
      <c r="C254" s="189" t="s">
        <v>1276</v>
      </c>
      <c r="D254" s="188" t="s">
        <v>924</v>
      </c>
      <c r="E254" s="188" t="s">
        <v>786</v>
      </c>
      <c r="F254" s="189" t="s">
        <v>1276</v>
      </c>
      <c r="G254" s="188" t="s">
        <v>1177</v>
      </c>
      <c r="H254" s="188" t="s">
        <v>925</v>
      </c>
      <c r="I254" s="188" t="s">
        <v>786</v>
      </c>
    </row>
    <row r="255" spans="1:9" x14ac:dyDescent="0.25">
      <c r="A255" s="188">
        <v>495</v>
      </c>
      <c r="B255" s="188" t="s">
        <v>928</v>
      </c>
      <c r="C255" s="189" t="s">
        <v>1276</v>
      </c>
      <c r="D255" s="188" t="s">
        <v>924</v>
      </c>
      <c r="E255" s="188" t="s">
        <v>883</v>
      </c>
      <c r="F255" s="189" t="s">
        <v>1276</v>
      </c>
      <c r="G255" s="188" t="s">
        <v>1178</v>
      </c>
      <c r="H255" s="188" t="s">
        <v>925</v>
      </c>
      <c r="I255" s="188" t="s">
        <v>883</v>
      </c>
    </row>
    <row r="256" spans="1:9" x14ac:dyDescent="0.25">
      <c r="A256" s="188">
        <v>497</v>
      </c>
      <c r="B256" s="188" t="s">
        <v>928</v>
      </c>
      <c r="C256" s="189" t="s">
        <v>1276</v>
      </c>
      <c r="D256" s="188" t="s">
        <v>924</v>
      </c>
      <c r="E256" s="188" t="s">
        <v>883</v>
      </c>
      <c r="F256" s="189" t="s">
        <v>1276</v>
      </c>
      <c r="G256" s="188" t="s">
        <v>1179</v>
      </c>
      <c r="H256" s="188" t="s">
        <v>925</v>
      </c>
      <c r="I256" s="188" t="s">
        <v>883</v>
      </c>
    </row>
    <row r="257" spans="1:9" x14ac:dyDescent="0.25">
      <c r="A257" s="188">
        <v>498</v>
      </c>
      <c r="B257" s="188" t="s">
        <v>928</v>
      </c>
      <c r="C257" s="189" t="s">
        <v>1276</v>
      </c>
      <c r="D257" s="188" t="s">
        <v>924</v>
      </c>
      <c r="E257" s="188" t="s">
        <v>883</v>
      </c>
      <c r="F257" s="189" t="s">
        <v>1276</v>
      </c>
      <c r="G257" s="188" t="s">
        <v>1180</v>
      </c>
      <c r="H257" s="188" t="s">
        <v>925</v>
      </c>
      <c r="I257" s="188" t="s">
        <v>786</v>
      </c>
    </row>
    <row r="258" spans="1:9" x14ac:dyDescent="0.25">
      <c r="A258" s="188">
        <v>499</v>
      </c>
      <c r="B258" s="188" t="s">
        <v>928</v>
      </c>
      <c r="C258" s="189" t="s">
        <v>1276</v>
      </c>
      <c r="D258" s="188" t="s">
        <v>924</v>
      </c>
      <c r="E258" s="188" t="s">
        <v>883</v>
      </c>
      <c r="F258" s="189" t="s">
        <v>1276</v>
      </c>
      <c r="G258" s="188" t="s">
        <v>1181</v>
      </c>
      <c r="H258" s="188" t="s">
        <v>925</v>
      </c>
      <c r="I258" s="188" t="s">
        <v>883</v>
      </c>
    </row>
    <row r="259" spans="1:9" x14ac:dyDescent="0.25">
      <c r="A259" s="188">
        <v>500</v>
      </c>
      <c r="B259" s="189" t="s">
        <v>923</v>
      </c>
      <c r="C259" s="189" t="s">
        <v>1276</v>
      </c>
      <c r="D259" s="188" t="s">
        <v>924</v>
      </c>
      <c r="E259" s="188" t="s">
        <v>786</v>
      </c>
      <c r="F259" s="189" t="s">
        <v>1276</v>
      </c>
      <c r="G259" s="188" t="s">
        <v>1182</v>
      </c>
      <c r="H259" s="188" t="s">
        <v>925</v>
      </c>
      <c r="I259" s="188" t="s">
        <v>786</v>
      </c>
    </row>
    <row r="260" spans="1:9" x14ac:dyDescent="0.25">
      <c r="A260" s="188">
        <v>501</v>
      </c>
      <c r="B260" s="188" t="s">
        <v>928</v>
      </c>
      <c r="C260" s="189" t="s">
        <v>1276</v>
      </c>
      <c r="D260" s="188" t="s">
        <v>924</v>
      </c>
      <c r="E260" s="188" t="s">
        <v>883</v>
      </c>
      <c r="F260" s="189" t="s">
        <v>1276</v>
      </c>
      <c r="G260" s="188" t="s">
        <v>1183</v>
      </c>
      <c r="H260" s="188" t="s">
        <v>925</v>
      </c>
      <c r="I260" s="188" t="s">
        <v>883</v>
      </c>
    </row>
    <row r="261" spans="1:9" x14ac:dyDescent="0.25">
      <c r="A261" s="188">
        <v>503</v>
      </c>
      <c r="B261" s="188" t="s">
        <v>928</v>
      </c>
      <c r="C261" s="189" t="s">
        <v>1276</v>
      </c>
      <c r="D261" s="188" t="s">
        <v>924</v>
      </c>
      <c r="E261" s="188" t="s">
        <v>883</v>
      </c>
      <c r="F261" s="189" t="s">
        <v>1276</v>
      </c>
      <c r="G261" s="188" t="s">
        <v>1184</v>
      </c>
      <c r="H261" s="188" t="s">
        <v>925</v>
      </c>
      <c r="I261" s="188" t="s">
        <v>883</v>
      </c>
    </row>
    <row r="262" spans="1:9" x14ac:dyDescent="0.25">
      <c r="A262" s="188">
        <v>504</v>
      </c>
      <c r="B262" s="188" t="s">
        <v>928</v>
      </c>
      <c r="C262" s="189" t="s">
        <v>1276</v>
      </c>
      <c r="D262" s="188" t="s">
        <v>924</v>
      </c>
      <c r="E262" s="188" t="s">
        <v>883</v>
      </c>
      <c r="F262" s="189" t="s">
        <v>1276</v>
      </c>
      <c r="G262" s="188" t="s">
        <v>1185</v>
      </c>
      <c r="H262" s="188" t="s">
        <v>925</v>
      </c>
      <c r="I262" s="188" t="s">
        <v>883</v>
      </c>
    </row>
    <row r="263" spans="1:9" x14ac:dyDescent="0.25">
      <c r="A263" s="188">
        <v>505</v>
      </c>
      <c r="B263" s="188" t="s">
        <v>928</v>
      </c>
      <c r="C263" s="189" t="s">
        <v>1276</v>
      </c>
      <c r="D263" s="188" t="s">
        <v>924</v>
      </c>
      <c r="E263" s="188" t="s">
        <v>883</v>
      </c>
      <c r="F263" s="189" t="s">
        <v>1276</v>
      </c>
      <c r="G263" s="188" t="s">
        <v>1186</v>
      </c>
      <c r="H263" s="188" t="s">
        <v>925</v>
      </c>
      <c r="I263" s="188" t="s">
        <v>883</v>
      </c>
    </row>
    <row r="264" spans="1:9" x14ac:dyDescent="0.25">
      <c r="A264" s="188">
        <v>506</v>
      </c>
      <c r="B264" s="188" t="s">
        <v>928</v>
      </c>
      <c r="C264" s="189" t="s">
        <v>1276</v>
      </c>
      <c r="D264" s="188" t="s">
        <v>924</v>
      </c>
      <c r="E264" s="188" t="s">
        <v>883</v>
      </c>
      <c r="F264" s="189" t="s">
        <v>1276</v>
      </c>
      <c r="G264" s="188" t="s">
        <v>1187</v>
      </c>
      <c r="H264" s="188" t="s">
        <v>925</v>
      </c>
      <c r="I264" s="188" t="s">
        <v>883</v>
      </c>
    </row>
    <row r="265" spans="1:9" x14ac:dyDescent="0.25">
      <c r="A265" s="188">
        <v>507</v>
      </c>
      <c r="B265" s="188" t="s">
        <v>928</v>
      </c>
      <c r="C265" s="189" t="s">
        <v>1276</v>
      </c>
      <c r="D265" s="188" t="s">
        <v>924</v>
      </c>
      <c r="E265" s="188" t="s">
        <v>883</v>
      </c>
      <c r="F265" s="189" t="s">
        <v>1276</v>
      </c>
      <c r="G265" s="188" t="s">
        <v>1188</v>
      </c>
      <c r="H265" s="188" t="s">
        <v>925</v>
      </c>
      <c r="I265" s="188" t="s">
        <v>786</v>
      </c>
    </row>
    <row r="266" spans="1:9" x14ac:dyDescent="0.25">
      <c r="A266" s="188">
        <v>508</v>
      </c>
      <c r="B266" s="188" t="s">
        <v>928</v>
      </c>
      <c r="C266" s="189" t="s">
        <v>1276</v>
      </c>
      <c r="D266" s="188" t="s">
        <v>924</v>
      </c>
      <c r="E266" s="188" t="s">
        <v>883</v>
      </c>
      <c r="F266" s="189" t="s">
        <v>1276</v>
      </c>
      <c r="G266" s="188" t="s">
        <v>1189</v>
      </c>
      <c r="H266" s="188" t="s">
        <v>925</v>
      </c>
      <c r="I266" s="188" t="s">
        <v>883</v>
      </c>
    </row>
    <row r="267" spans="1:9" x14ac:dyDescent="0.25">
      <c r="A267" s="188">
        <v>509</v>
      </c>
      <c r="B267" s="188" t="s">
        <v>928</v>
      </c>
      <c r="C267" s="189" t="s">
        <v>1276</v>
      </c>
      <c r="D267" s="188" t="s">
        <v>924</v>
      </c>
      <c r="E267" s="188" t="s">
        <v>883</v>
      </c>
      <c r="F267" s="189" t="s">
        <v>1276</v>
      </c>
      <c r="G267" s="188" t="s">
        <v>1190</v>
      </c>
      <c r="H267" s="188" t="s">
        <v>925</v>
      </c>
      <c r="I267" s="188" t="s">
        <v>883</v>
      </c>
    </row>
    <row r="268" spans="1:9" x14ac:dyDescent="0.25">
      <c r="A268" s="188">
        <v>511</v>
      </c>
      <c r="B268" s="188" t="s">
        <v>928</v>
      </c>
      <c r="C268" s="189" t="s">
        <v>1276</v>
      </c>
      <c r="D268" s="188" t="s">
        <v>924</v>
      </c>
      <c r="E268" s="188" t="s">
        <v>883</v>
      </c>
      <c r="F268" s="189" t="s">
        <v>1276</v>
      </c>
      <c r="G268" s="188" t="s">
        <v>1191</v>
      </c>
      <c r="H268" s="188" t="s">
        <v>925</v>
      </c>
      <c r="I268" s="188" t="s">
        <v>786</v>
      </c>
    </row>
    <row r="269" spans="1:9" x14ac:dyDescent="0.25">
      <c r="A269" s="188">
        <v>512</v>
      </c>
      <c r="B269" s="188" t="s">
        <v>928</v>
      </c>
      <c r="C269" s="189" t="s">
        <v>1276</v>
      </c>
      <c r="D269" s="188" t="s">
        <v>924</v>
      </c>
      <c r="E269" s="188" t="s">
        <v>883</v>
      </c>
      <c r="F269" s="189" t="s">
        <v>1276</v>
      </c>
      <c r="G269" s="188" t="s">
        <v>1192</v>
      </c>
      <c r="H269" s="188" t="s">
        <v>925</v>
      </c>
      <c r="I269" s="188" t="s">
        <v>883</v>
      </c>
    </row>
    <row r="270" spans="1:9" x14ac:dyDescent="0.25">
      <c r="A270" s="188">
        <v>610</v>
      </c>
      <c r="B270" s="188" t="s">
        <v>928</v>
      </c>
      <c r="C270" s="189" t="s">
        <v>1276</v>
      </c>
      <c r="D270" s="188" t="s">
        <v>924</v>
      </c>
      <c r="E270" s="188" t="s">
        <v>883</v>
      </c>
      <c r="F270" s="189" t="s">
        <v>1276</v>
      </c>
      <c r="G270" s="188" t="s">
        <v>1193</v>
      </c>
      <c r="H270" s="188" t="s">
        <v>925</v>
      </c>
      <c r="I270" s="188" t="s">
        <v>883</v>
      </c>
    </row>
    <row r="271" spans="1:9" x14ac:dyDescent="0.25">
      <c r="A271">
        <v>1</v>
      </c>
      <c r="B271" t="s">
        <v>786</v>
      </c>
    </row>
    <row r="272" spans="1:9" x14ac:dyDescent="0.25">
      <c r="A272">
        <v>2</v>
      </c>
      <c r="B272" t="s">
        <v>786</v>
      </c>
    </row>
    <row r="273" spans="1:2" x14ac:dyDescent="0.25">
      <c r="A273">
        <v>3</v>
      </c>
      <c r="B273" t="s">
        <v>786</v>
      </c>
    </row>
    <row r="274" spans="1:2" x14ac:dyDescent="0.25">
      <c r="A274">
        <v>4</v>
      </c>
      <c r="B274" t="s">
        <v>883</v>
      </c>
    </row>
    <row r="275" spans="1:2" x14ac:dyDescent="0.25">
      <c r="A275">
        <v>5</v>
      </c>
      <c r="B275" t="s">
        <v>883</v>
      </c>
    </row>
  </sheetData>
  <sheetProtection algorithmName="SHA-512" hashValue="krfnKsy74TMYrW9ZbmC2x9Z2EIlYPIfLZ2T1nqDcn3jeQ3dRbz7jesDvhrTiPUMsnig5kIehTi6fkKqCU3+hoA==" saltValue="caNt0XAovRvjpy1vCUky1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4A6DD-FC9E-469E-A5B1-BAE863196A2F}">
  <sheetPr>
    <tabColor rgb="FF005587"/>
  </sheetPr>
  <dimension ref="A1:B26"/>
  <sheetViews>
    <sheetView topLeftCell="A10" workbookViewId="0">
      <selection activeCell="B26" sqref="B26"/>
    </sheetView>
  </sheetViews>
  <sheetFormatPr defaultColWidth="9.140625" defaultRowHeight="15" x14ac:dyDescent="0.2"/>
  <cols>
    <col min="1" max="1" width="75.5703125" style="9" bestFit="1" customWidth="1"/>
    <col min="2" max="16384" width="9.140625" style="9"/>
  </cols>
  <sheetData>
    <row r="1" spans="1:2" ht="15.75" x14ac:dyDescent="0.25">
      <c r="A1" s="43" t="s">
        <v>920</v>
      </c>
    </row>
    <row r="3" spans="1:2" ht="15.75" x14ac:dyDescent="0.25">
      <c r="A3" s="43" t="s">
        <v>897</v>
      </c>
    </row>
    <row r="4" spans="1:2" x14ac:dyDescent="0.2">
      <c r="A4" s="87" t="s">
        <v>899</v>
      </c>
      <c r="B4" s="9" t="s">
        <v>894</v>
      </c>
    </row>
    <row r="6" spans="1:2" x14ac:dyDescent="0.2">
      <c r="A6" s="87" t="s">
        <v>899</v>
      </c>
      <c r="B6" s="9" t="s">
        <v>918</v>
      </c>
    </row>
    <row r="7" spans="1:2" ht="30" x14ac:dyDescent="0.2">
      <c r="A7" s="88" t="s">
        <v>919</v>
      </c>
      <c r="B7" s="9" t="s">
        <v>918</v>
      </c>
    </row>
    <row r="9" spans="1:2" ht="15.75" x14ac:dyDescent="0.25">
      <c r="A9" s="43" t="s">
        <v>898</v>
      </c>
    </row>
    <row r="10" spans="1:2" x14ac:dyDescent="0.2">
      <c r="A10" s="9" t="s">
        <v>903</v>
      </c>
    </row>
    <row r="11" spans="1:2" x14ac:dyDescent="0.2">
      <c r="A11" s="87" t="s">
        <v>899</v>
      </c>
      <c r="B11" s="9" t="s">
        <v>1286</v>
      </c>
    </row>
    <row r="12" spans="1:2" x14ac:dyDescent="0.2">
      <c r="A12" s="87" t="s">
        <v>900</v>
      </c>
      <c r="B12" s="9" t="s">
        <v>1287</v>
      </c>
    </row>
    <row r="13" spans="1:2" x14ac:dyDescent="0.2">
      <c r="A13" s="87" t="s">
        <v>901</v>
      </c>
      <c r="B13" s="9" t="s">
        <v>902</v>
      </c>
    </row>
    <row r="14" spans="1:2" x14ac:dyDescent="0.2">
      <c r="A14" s="87"/>
    </row>
    <row r="15" spans="1:2" ht="15.75" x14ac:dyDescent="0.25">
      <c r="A15" s="89" t="s">
        <v>905</v>
      </c>
    </row>
    <row r="16" spans="1:2" x14ac:dyDescent="0.2">
      <c r="A16" s="87" t="s">
        <v>906</v>
      </c>
      <c r="B16" s="9" t="s">
        <v>1271</v>
      </c>
    </row>
    <row r="17" spans="1:2" x14ac:dyDescent="0.2">
      <c r="A17" s="87" t="s">
        <v>907</v>
      </c>
      <c r="B17" s="9" t="s">
        <v>1272</v>
      </c>
    </row>
    <row r="18" spans="1:2" x14ac:dyDescent="0.2">
      <c r="A18" s="87" t="s">
        <v>908</v>
      </c>
      <c r="B18" s="9" t="s">
        <v>1273</v>
      </c>
    </row>
    <row r="19" spans="1:2" x14ac:dyDescent="0.2">
      <c r="A19" s="87" t="s">
        <v>909</v>
      </c>
      <c r="B19" s="9" t="s">
        <v>1274</v>
      </c>
    </row>
    <row r="20" spans="1:2" x14ac:dyDescent="0.2">
      <c r="A20" s="87"/>
    </row>
    <row r="21" spans="1:2" ht="15.75" x14ac:dyDescent="0.25">
      <c r="A21" s="90" t="s">
        <v>892</v>
      </c>
    </row>
    <row r="22" spans="1:2" x14ac:dyDescent="0.2">
      <c r="A22" s="87" t="s">
        <v>899</v>
      </c>
      <c r="B22" s="9" t="s">
        <v>913</v>
      </c>
    </row>
    <row r="23" spans="1:2" x14ac:dyDescent="0.2">
      <c r="A23" s="87" t="s">
        <v>900</v>
      </c>
      <c r="B23" s="9" t="s">
        <v>914</v>
      </c>
    </row>
    <row r="24" spans="1:2" ht="30" x14ac:dyDescent="0.2">
      <c r="A24" s="88" t="s">
        <v>910</v>
      </c>
      <c r="B24" s="9" t="s">
        <v>916</v>
      </c>
    </row>
    <row r="25" spans="1:2" ht="30" x14ac:dyDescent="0.2">
      <c r="A25" s="88" t="s">
        <v>911</v>
      </c>
      <c r="B25" s="9" t="s">
        <v>915</v>
      </c>
    </row>
    <row r="26" spans="1:2" ht="30" x14ac:dyDescent="0.2">
      <c r="A26" s="88" t="s">
        <v>912</v>
      </c>
      <c r="B26" s="9" t="s">
        <v>917</v>
      </c>
    </row>
  </sheetData>
  <sheetProtection algorithmName="SHA-512" hashValue="dqQAohx5a6+CJEtOK6/ICe3XcyC9nMaEoYA8ee6M7xeN5OqDCM9dNHiYYUaJNhoRzlVcfn/SwmXQT6IDDXIgOQ==" saltValue="Dll4xbq/8PRJ4ivVlHQqz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7258-F07E-4F41-A686-5EB7F5D4DE59}">
  <sheetPr>
    <tabColor rgb="FF005587"/>
  </sheetPr>
  <dimension ref="A1:E8"/>
  <sheetViews>
    <sheetView workbookViewId="0"/>
  </sheetViews>
  <sheetFormatPr defaultRowHeight="15" x14ac:dyDescent="0.25"/>
  <cols>
    <col min="1" max="1" width="75.140625" customWidth="1"/>
    <col min="2" max="2" width="11.85546875" bestFit="1" customWidth="1"/>
  </cols>
  <sheetData>
    <row r="1" spans="1:5" s="44" customFormat="1" ht="15.75" x14ac:dyDescent="0.25">
      <c r="A1" s="43" t="s">
        <v>893</v>
      </c>
    </row>
    <row r="2" spans="1:5" ht="15.75" x14ac:dyDescent="0.25">
      <c r="A2" s="9" t="s">
        <v>0</v>
      </c>
      <c r="B2" s="15">
        <v>4706</v>
      </c>
    </row>
    <row r="3" spans="1:5" x14ac:dyDescent="0.25">
      <c r="A3" s="16"/>
      <c r="B3" s="16"/>
    </row>
    <row r="4" spans="1:5" ht="15.75" x14ac:dyDescent="0.25">
      <c r="A4" s="9" t="s">
        <v>1</v>
      </c>
      <c r="B4" s="15">
        <v>30085</v>
      </c>
    </row>
    <row r="5" spans="1:5" x14ac:dyDescent="0.25">
      <c r="A5" s="16"/>
      <c r="B5" s="16"/>
    </row>
    <row r="6" spans="1:5" ht="15.75" x14ac:dyDescent="0.25">
      <c r="A6" s="9" t="s">
        <v>3</v>
      </c>
      <c r="B6" s="15">
        <v>4846</v>
      </c>
      <c r="C6" s="9"/>
    </row>
    <row r="8" spans="1:5" ht="15.75" x14ac:dyDescent="0.25">
      <c r="A8" s="9" t="s">
        <v>10</v>
      </c>
      <c r="B8" s="15">
        <v>29560</v>
      </c>
      <c r="C8" s="9"/>
      <c r="E8" s="9"/>
    </row>
  </sheetData>
  <sheetProtection algorithmName="SHA-512" hashValue="9UHIJhoQ0lRwLPSjrt4Z6rd2IC/T/9VTOo6kPTVFCqFKSP3JOS6WryQlSpg8f9GOcKnI49FdefRo9kBsNMjRYQ==" saltValue="R5xTx1yptFHalYWKxRPKi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43B8B9512C6A4EACF13F62CCD6623D" ma:contentTypeVersion="11" ma:contentTypeDescription="Create a new document." ma:contentTypeScope="" ma:versionID="b59c2d65d5268080a48219a269ebe8c5">
  <xsd:schema xmlns:xsd="http://www.w3.org/2001/XMLSchema" xmlns:xs="http://www.w3.org/2001/XMLSchema" xmlns:p="http://schemas.microsoft.com/office/2006/metadata/properties" xmlns:ns2="f10cc902-2609-4139-9ce0-c07a10ab4c36" xmlns:ns3="fff0dcf8-e073-45cc-adf1-02d04ca92e7d" targetNamespace="http://schemas.microsoft.com/office/2006/metadata/properties" ma:root="true" ma:fieldsID="c350267980ffe5a2fdfef6ac42b897b1" ns2:_="" ns3:_="">
    <xsd:import namespace="f10cc902-2609-4139-9ce0-c07a10ab4c36"/>
    <xsd:import namespace="fff0dcf8-e073-45cc-adf1-02d04ca92e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cc902-2609-4139-9ce0-c07a10ab4c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f0dcf8-e073-45cc-adf1-02d04ca92e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6D173-C522-4F73-9EEA-2E620677168A}">
  <ds:schemaRefs>
    <ds:schemaRef ds:uri="http://schemas.microsoft.com/sharepoint/v3/contenttype/forms"/>
  </ds:schemaRefs>
</ds:datastoreItem>
</file>

<file path=customXml/itemProps2.xml><?xml version="1.0" encoding="utf-8"?>
<ds:datastoreItem xmlns:ds="http://schemas.openxmlformats.org/officeDocument/2006/customXml" ds:itemID="{24F14478-A17E-49E7-9A4D-DD40AEAB3CAD}">
  <ds:schemaRefs>
    <ds:schemaRef ds:uri="http://purl.org/dc/terms/"/>
    <ds:schemaRef ds:uri="http://purl.org/dc/elements/1.1/"/>
    <ds:schemaRef ds:uri="http://schemas.microsoft.com/office/2006/documentManagement/types"/>
    <ds:schemaRef ds:uri="http://schemas.microsoft.com/office/2006/metadata/properties"/>
    <ds:schemaRef ds:uri="fff0dcf8-e073-45cc-adf1-02d04ca92e7d"/>
    <ds:schemaRef ds:uri="http://www.w3.org/XML/1998/namespace"/>
    <ds:schemaRef ds:uri="f10cc902-2609-4139-9ce0-c07a10ab4c36"/>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7A734CB-6438-4361-90BB-A834B6298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cc902-2609-4139-9ce0-c07a10ab4c36"/>
    <ds:schemaRef ds:uri="fff0dcf8-e073-45cc-adf1-02d04ca92e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Instructions and Summary</vt:lpstr>
      <vt:lpstr>Revenue Calculator</vt:lpstr>
      <vt:lpstr>Budget Template</vt:lpstr>
      <vt:lpstr>Reference Tables &gt;&gt;</vt:lpstr>
      <vt:lpstr>Table 1 - District Names</vt:lpstr>
      <vt:lpstr>Table 2 - Approved PAAR</vt:lpstr>
      <vt:lpstr>Table 3 - Indicator 6 ECLRE</vt:lpstr>
      <vt:lpstr>Table 4 - Summary Information</vt:lpstr>
      <vt:lpstr>Table 5 - BASE CatAid Bckgrnd</vt:lpstr>
      <vt:lpstr>Table 6 - KPP Grant Awards</vt:lpstr>
      <vt:lpstr>Table 7 - Function-Subfunctions</vt:lpstr>
      <vt:lpstr>BASE2122</vt:lpstr>
      <vt:lpstr>BASE2223</vt:lpstr>
      <vt:lpstr>CATAID2122</vt:lpstr>
      <vt:lpstr>CATAID2223</vt:lpstr>
      <vt:lpstr>'Instructions and Summary'!Print_Area</vt:lpstr>
      <vt:lpstr>'Revenue Calculator'!Print_Area</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Petersen</dc:creator>
  <cp:lastModifiedBy>Amanda Petersen</cp:lastModifiedBy>
  <cp:lastPrinted>2021-10-29T21:52:12Z</cp:lastPrinted>
  <dcterms:created xsi:type="dcterms:W3CDTF">2021-04-30T13:24:57Z</dcterms:created>
  <dcterms:modified xsi:type="dcterms:W3CDTF">2021-11-29T18:04:49Z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0x0101005743B8B9512C6A4EACF13F62CCD6623D</vt:lpwstr>
  </property>
</Properties>
</file>